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D56" i="3"/>
  <c r="I44"/>
  <c r="J114" i="2"/>
  <c r="I109"/>
  <c r="H109"/>
  <c r="G109"/>
  <c r="F109"/>
  <c r="E109"/>
  <c r="D109"/>
  <c r="I54"/>
  <c r="H54"/>
  <c r="G24" i="4" l="1"/>
  <c r="G23" s="1"/>
  <c r="G22" s="1"/>
  <c r="G29"/>
  <c r="G28" s="1"/>
  <c r="G27" s="1"/>
  <c r="D24"/>
  <c r="D23" s="1"/>
  <c r="D22" s="1"/>
  <c r="D29"/>
  <c r="D28" s="1"/>
  <c r="D27" s="1"/>
  <c r="J122" i="2"/>
  <c r="H64"/>
  <c r="H65"/>
  <c r="G65"/>
  <c r="G64" s="1"/>
  <c r="G63" s="1"/>
  <c r="I37"/>
  <c r="G37"/>
  <c r="F37"/>
  <c r="D37"/>
  <c r="J40"/>
  <c r="K76"/>
  <c r="J76"/>
  <c r="L27"/>
  <c r="K27"/>
  <c r="J27"/>
  <c r="L41" i="3"/>
  <c r="K41"/>
  <c r="J41"/>
  <c r="H38"/>
  <c r="G38"/>
  <c r="E38"/>
  <c r="D38"/>
  <c r="I91" i="2"/>
  <c r="L35" i="3"/>
  <c r="G18"/>
  <c r="J95" i="2"/>
  <c r="J84"/>
  <c r="L29"/>
  <c r="K29"/>
  <c r="J29"/>
  <c r="J101"/>
  <c r="H91"/>
  <c r="G91"/>
  <c r="G90" s="1"/>
  <c r="J83"/>
  <c r="G54"/>
  <c r="H31" i="3"/>
  <c r="G31"/>
  <c r="E31"/>
  <c r="D31"/>
  <c r="D25"/>
  <c r="J35"/>
  <c r="I99" i="2"/>
  <c r="I96" s="1"/>
  <c r="H99"/>
  <c r="H96" s="1"/>
  <c r="G99"/>
  <c r="G96" s="1"/>
  <c r="F99"/>
  <c r="F96" s="1"/>
  <c r="E99"/>
  <c r="E96" s="1"/>
  <c r="D99"/>
  <c r="D96" s="1"/>
  <c r="H90"/>
  <c r="K24" i="3"/>
  <c r="J24"/>
  <c r="E13" i="2" l="1"/>
  <c r="G13"/>
  <c r="D18" i="3" l="1"/>
  <c r="F18"/>
  <c r="G47"/>
  <c r="I20"/>
  <c r="H20"/>
  <c r="G20"/>
  <c r="F20"/>
  <c r="E20"/>
  <c r="D20"/>
  <c r="L124" i="2"/>
  <c r="K124"/>
  <c r="J124"/>
  <c r="L123"/>
  <c r="K123"/>
  <c r="J123"/>
  <c r="L118"/>
  <c r="K118"/>
  <c r="J118"/>
  <c r="L117"/>
  <c r="K117"/>
  <c r="J117"/>
  <c r="L116"/>
  <c r="K116"/>
  <c r="J116"/>
  <c r="L115"/>
  <c r="K115"/>
  <c r="J115"/>
  <c r="L111"/>
  <c r="K111"/>
  <c r="J111"/>
  <c r="L110"/>
  <c r="K110"/>
  <c r="J110"/>
  <c r="L108"/>
  <c r="K108"/>
  <c r="J108"/>
  <c r="L107"/>
  <c r="K107"/>
  <c r="J107"/>
  <c r="L106"/>
  <c r="K106"/>
  <c r="J106"/>
  <c r="L105"/>
  <c r="K105"/>
  <c r="J105"/>
  <c r="L100"/>
  <c r="K100"/>
  <c r="J100"/>
  <c r="L99"/>
  <c r="K99"/>
  <c r="J99"/>
  <c r="L96"/>
  <c r="K96"/>
  <c r="J96"/>
  <c r="L93"/>
  <c r="K93"/>
  <c r="J93"/>
  <c r="L92"/>
  <c r="K92"/>
  <c r="J92"/>
  <c r="L88"/>
  <c r="K88"/>
  <c r="J88"/>
  <c r="L87"/>
  <c r="K87"/>
  <c r="J87"/>
  <c r="L86"/>
  <c r="K86"/>
  <c r="J86"/>
  <c r="L80"/>
  <c r="K80"/>
  <c r="J80"/>
  <c r="L78"/>
  <c r="K78"/>
  <c r="J78"/>
  <c r="L77"/>
  <c r="K77"/>
  <c r="J77"/>
  <c r="L75"/>
  <c r="K75"/>
  <c r="J75"/>
  <c r="L74"/>
  <c r="K74"/>
  <c r="J74"/>
  <c r="L73"/>
  <c r="K73"/>
  <c r="J73"/>
  <c r="L72"/>
  <c r="K72"/>
  <c r="J72"/>
  <c r="L71"/>
  <c r="L70"/>
  <c r="K70"/>
  <c r="J70"/>
  <c r="L69"/>
  <c r="L68"/>
  <c r="L67"/>
  <c r="L66"/>
  <c r="K66"/>
  <c r="J66"/>
  <c r="L65"/>
  <c r="L64"/>
  <c r="L63"/>
  <c r="L62"/>
  <c r="K62"/>
  <c r="J62"/>
  <c r="L61"/>
  <c r="K61"/>
  <c r="J61"/>
  <c r="L60"/>
  <c r="K60"/>
  <c r="J60"/>
  <c r="L59"/>
  <c r="K59"/>
  <c r="J59"/>
  <c r="L58"/>
  <c r="L57"/>
  <c r="L56"/>
  <c r="K56"/>
  <c r="J56"/>
  <c r="L55"/>
  <c r="K55"/>
  <c r="J55"/>
  <c r="L53"/>
  <c r="K53"/>
  <c r="J53"/>
  <c r="L52"/>
  <c r="K52"/>
  <c r="J52"/>
  <c r="L48"/>
  <c r="K48"/>
  <c r="J48"/>
  <c r="L47"/>
  <c r="K47"/>
  <c r="J47"/>
  <c r="L46"/>
  <c r="K46"/>
  <c r="J46"/>
  <c r="L45"/>
  <c r="K45"/>
  <c r="J45"/>
  <c r="L44"/>
  <c r="K44"/>
  <c r="J44"/>
  <c r="L43"/>
  <c r="L42"/>
  <c r="K42"/>
  <c r="J42"/>
  <c r="L41"/>
  <c r="K41"/>
  <c r="J41"/>
  <c r="L39"/>
  <c r="K39"/>
  <c r="J39"/>
  <c r="L38"/>
  <c r="K38"/>
  <c r="J38"/>
  <c r="K37"/>
  <c r="L36"/>
  <c r="K36"/>
  <c r="J36"/>
  <c r="L35"/>
  <c r="K35"/>
  <c r="J35"/>
  <c r="K34"/>
  <c r="L33"/>
  <c r="K33"/>
  <c r="J33"/>
  <c r="L32"/>
  <c r="K32"/>
  <c r="J32"/>
  <c r="L31"/>
  <c r="K31"/>
  <c r="J31"/>
  <c r="L30"/>
  <c r="K30"/>
  <c r="J30"/>
  <c r="L28"/>
  <c r="K28"/>
  <c r="J28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 s="1"/>
  <c r="D9"/>
  <c r="D7" s="1"/>
  <c r="L37" i="3"/>
  <c r="K37"/>
  <c r="J37"/>
  <c r="L36"/>
  <c r="H36"/>
  <c r="G36"/>
  <c r="F36"/>
  <c r="E36"/>
  <c r="K36" s="1"/>
  <c r="D36"/>
  <c r="J36" s="1"/>
  <c r="L59"/>
  <c r="K59"/>
  <c r="J59"/>
  <c r="J58"/>
  <c r="I58"/>
  <c r="H58"/>
  <c r="K58" s="1"/>
  <c r="G58"/>
  <c r="F58"/>
  <c r="E58"/>
  <c r="D58"/>
  <c r="L57"/>
  <c r="K57"/>
  <c r="J57"/>
  <c r="L56"/>
  <c r="I56"/>
  <c r="H56"/>
  <c r="K56" s="1"/>
  <c r="G56"/>
  <c r="J56" s="1"/>
  <c r="F56"/>
  <c r="E56"/>
  <c r="L55"/>
  <c r="K55"/>
  <c r="J55"/>
  <c r="L54"/>
  <c r="K54"/>
  <c r="J54"/>
  <c r="I53"/>
  <c r="H53"/>
  <c r="G53"/>
  <c r="F53"/>
  <c r="E53"/>
  <c r="D53"/>
  <c r="L48"/>
  <c r="K48"/>
  <c r="J48"/>
  <c r="L47"/>
  <c r="I47"/>
  <c r="H47"/>
  <c r="F47"/>
  <c r="E47"/>
  <c r="D47"/>
  <c r="J47" s="1"/>
  <c r="L52"/>
  <c r="K52"/>
  <c r="J52"/>
  <c r="L51"/>
  <c r="K51"/>
  <c r="J51"/>
  <c r="L50"/>
  <c r="K50"/>
  <c r="J50"/>
  <c r="I49"/>
  <c r="H49"/>
  <c r="G49"/>
  <c r="F49"/>
  <c r="E49"/>
  <c r="D49"/>
  <c r="L46"/>
  <c r="K46"/>
  <c r="J46"/>
  <c r="L45"/>
  <c r="K45"/>
  <c r="J45"/>
  <c r="L53" l="1"/>
  <c r="K53"/>
  <c r="K47"/>
  <c r="L58"/>
  <c r="J53"/>
  <c r="L49"/>
  <c r="K49"/>
  <c r="J49"/>
  <c r="L43"/>
  <c r="K43"/>
  <c r="J43"/>
  <c r="L42"/>
  <c r="K42"/>
  <c r="J42"/>
  <c r="L40"/>
  <c r="K40"/>
  <c r="J40"/>
  <c r="L39"/>
  <c r="K39"/>
  <c r="J39"/>
  <c r="L38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F91" i="2"/>
  <c r="F90" s="1"/>
  <c r="E91"/>
  <c r="E90" s="1"/>
  <c r="D91"/>
  <c r="D90" s="1"/>
  <c r="F102"/>
  <c r="E102"/>
  <c r="D102"/>
  <c r="I85"/>
  <c r="I81" s="1"/>
  <c r="H85"/>
  <c r="H81" s="1"/>
  <c r="G85"/>
  <c r="G81" s="1"/>
  <c r="F85"/>
  <c r="F81" s="1"/>
  <c r="E85"/>
  <c r="E81" s="1"/>
  <c r="D85"/>
  <c r="D81" s="1"/>
  <c r="H71"/>
  <c r="G71"/>
  <c r="E71"/>
  <c r="D71"/>
  <c r="H69"/>
  <c r="G69"/>
  <c r="E69"/>
  <c r="E68" s="1"/>
  <c r="E67" s="1"/>
  <c r="D69"/>
  <c r="D68" s="1"/>
  <c r="D67" s="1"/>
  <c r="H63"/>
  <c r="E65"/>
  <c r="D65"/>
  <c r="H58"/>
  <c r="G58"/>
  <c r="G57" s="1"/>
  <c r="E58"/>
  <c r="E57" s="1"/>
  <c r="D58"/>
  <c r="D57" s="1"/>
  <c r="F54"/>
  <c r="E54"/>
  <c r="D54"/>
  <c r="I51"/>
  <c r="I50" s="1"/>
  <c r="H51"/>
  <c r="H50" s="1"/>
  <c r="G51"/>
  <c r="G50" s="1"/>
  <c r="F51"/>
  <c r="F50" s="1"/>
  <c r="E51"/>
  <c r="E50" s="1"/>
  <c r="D51"/>
  <c r="D50" s="1"/>
  <c r="H43"/>
  <c r="G43"/>
  <c r="E43"/>
  <c r="D43"/>
  <c r="F34"/>
  <c r="D34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F13"/>
  <c r="F12" s="1"/>
  <c r="E12"/>
  <c r="D13"/>
  <c r="D12" s="1"/>
  <c r="F49" l="1"/>
  <c r="E49"/>
  <c r="D49"/>
  <c r="L51"/>
  <c r="J51"/>
  <c r="E64"/>
  <c r="K65"/>
  <c r="D64"/>
  <c r="J65"/>
  <c r="K51"/>
  <c r="K25" i="3"/>
  <c r="K71" i="2"/>
  <c r="J71"/>
  <c r="K81"/>
  <c r="K85"/>
  <c r="H57"/>
  <c r="K57" s="1"/>
  <c r="K58"/>
  <c r="J57"/>
  <c r="J58"/>
  <c r="K54"/>
  <c r="K43"/>
  <c r="J43"/>
  <c r="L25" i="3"/>
  <c r="L9"/>
  <c r="K9"/>
  <c r="J9"/>
  <c r="L102" i="2"/>
  <c r="L109"/>
  <c r="H102"/>
  <c r="K102" s="1"/>
  <c r="K109"/>
  <c r="G102"/>
  <c r="J102" s="1"/>
  <c r="J109"/>
  <c r="I90"/>
  <c r="L90" s="1"/>
  <c r="L91"/>
  <c r="K90"/>
  <c r="K91"/>
  <c r="J90"/>
  <c r="J91"/>
  <c r="L81"/>
  <c r="L85"/>
  <c r="J81"/>
  <c r="J85"/>
  <c r="H68"/>
  <c r="K69"/>
  <c r="G68"/>
  <c r="J69"/>
  <c r="L54"/>
  <c r="J54"/>
  <c r="I34"/>
  <c r="L34" s="1"/>
  <c r="L37"/>
  <c r="G34"/>
  <c r="J34" s="1"/>
  <c r="J37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K31" i="3"/>
  <c r="F31"/>
  <c r="F44"/>
  <c r="L44" s="1"/>
  <c r="H44"/>
  <c r="G44"/>
  <c r="I31"/>
  <c r="I18"/>
  <c r="E63" i="2" l="1"/>
  <c r="K63" s="1"/>
  <c r="K64"/>
  <c r="D63"/>
  <c r="J63" s="1"/>
  <c r="J64"/>
  <c r="F7" i="3"/>
  <c r="F61" s="1"/>
  <c r="I7"/>
  <c r="L31"/>
  <c r="G7"/>
  <c r="G61" s="1"/>
  <c r="H49" i="2"/>
  <c r="K49" s="1"/>
  <c r="K50"/>
  <c r="J31" i="3"/>
  <c r="J25"/>
  <c r="H67" i="2"/>
  <c r="K67" s="1"/>
  <c r="K68"/>
  <c r="G67"/>
  <c r="J67" s="1"/>
  <c r="J68"/>
  <c r="I49"/>
  <c r="L49" s="1"/>
  <c r="L50"/>
  <c r="G49"/>
  <c r="J49" s="1"/>
  <c r="J50"/>
  <c r="J18" i="3"/>
  <c r="J20"/>
  <c r="L18"/>
  <c r="L20"/>
  <c r="H7"/>
  <c r="H61" s="1"/>
  <c r="E44"/>
  <c r="D44"/>
  <c r="J38"/>
  <c r="K44" l="1"/>
  <c r="E7"/>
  <c r="J44"/>
  <c r="D7"/>
  <c r="D61" s="1"/>
  <c r="L7"/>
  <c r="I61"/>
  <c r="K38"/>
  <c r="J7" l="1"/>
  <c r="K7"/>
  <c r="E61"/>
</calcChain>
</file>

<file path=xl/sharedStrings.xml><?xml version="1.0" encoding="utf-8"?>
<sst xmlns="http://schemas.openxmlformats.org/spreadsheetml/2006/main" count="765" uniqueCount="419">
  <si>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</si>
  <si>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</si>
  <si>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</si>
  <si>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</si>
  <si>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</si>
  <si>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</si>
  <si>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</si>
  <si>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</si>
  <si>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</si>
  <si>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</si>
  <si>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</si>
  <si>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</si>
  <si>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</si>
  <si>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</si>
  <si>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</si>
  <si>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</si>
  <si>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</si>
  <si>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</si>
  <si>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</si>
  <si>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</si>
  <si>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</si>
  <si>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</si>
  <si>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</si>
  <si>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</si>
  <si>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</si>
  <si>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</si>
  <si>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</si>
  <si>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</si>
  <si>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</si>
  <si>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</si>
  <si>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</si>
  <si>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</si>
  <si>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</si>
  <si>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</si>
  <si>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</si>
  <si>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</si>
  <si>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</si>
  <si>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</si>
  <si>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</si>
  <si>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</si>
  <si>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</si>
  <si>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</si>
  <si>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</si>
  <si>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</si>
  <si>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</si>
  <si>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</si>
  <si>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</si>
  <si>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</si>
  <si>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</si>
  <si>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</si>
  <si>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</si>
  <si>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</si>
  <si>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</si>
  <si>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</si>
  <si>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</si>
  <si>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</si>
  <si>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</si>
  <si>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</si>
  <si>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</si>
  <si>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</si>
  <si>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</si>
  <si>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</si>
  <si>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</si>
  <si>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</si>
  <si>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</si>
  <si>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</si>
  <si>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</si>
  <si>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</si>
  <si>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</si>
  <si>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</si>
  <si>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</si>
  <si>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</si>
  <si>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</si>
  <si>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</si>
  <si>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</si>
  <si>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</si>
  <si>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</si>
  <si>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</si>
  <si>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</si>
  <si>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</si>
  <si>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</si>
  <si>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</si>
  <si>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</si>
  <si>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</si>
  <si>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</si>
  <si>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</si>
  <si>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</si>
  <si>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</si>
  <si>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</si>
  <si>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</si>
  <si>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</si>
  <si>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</si>
  <si>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</si>
  <si>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</si>
  <si>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</si>
  <si>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</si>
  <si>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</si>
  <si>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</si>
  <si>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</si>
  <si>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</si>
  <si>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</si>
  <si>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</si>
  <si>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</si>
  <si>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</si>
  <si>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</si>
  <si>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</si>
  <si>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</si>
  <si>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</si>
  <si>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</si>
  <si>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</si>
  <si>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</si>
  <si>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</si>
  <si>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</si>
  <si>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</si>
  <si>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</si>
  <si>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</si>
  <si>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</si>
  <si>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</si>
  <si>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</si>
  <si>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</si>
  <si>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</si>
  <si>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</si>
  <si>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</si>
  <si>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</si>
  <si>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</si>
  <si>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</si>
  <si>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</si>
  <si>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</si>
  <si>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</si>
  <si>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</si>
  <si>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</si>
  <si>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</si>
  <si>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</si>
  <si>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</si>
  <si>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</si>
  <si>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</si>
  <si>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</si>
  <si>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</si>
  <si>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</si>
  <si>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</si>
  <si>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</si>
  <si>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</si>
  <si>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</si>
  <si>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</si>
  <si>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</si>
  <si>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</si>
  <si>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</si>
  <si>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</si>
  <si>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</si>
  <si>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</si>
  <si>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</si>
  <si>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</si>
  <si>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</si>
  <si>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</si>
  <si>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</si>
  <si>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</si>
  <si>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</si>
  <si>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</si>
  <si>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</si>
  <si>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</si>
  <si>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</si>
  <si>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</si>
  <si>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</si>
  <si>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</si>
  <si>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</si>
  <si>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</si>
  <si>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</si>
  <si>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</si>
  <si>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</si>
  <si>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</si>
  <si>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</si>
  <si>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</si>
  <si>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</si>
  <si>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</si>
  <si>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</si>
  <si>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</si>
  <si>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</si>
  <si>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</si>
  <si>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</si>
  <si>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</si>
  <si>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</si>
  <si>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</si>
  <si>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</si>
  <si>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</si>
  <si>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</si>
  <si>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</si>
  <si>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</si>
  <si>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</si>
  <si>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</si>
  <si>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</si>
  <si>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</si>
  <si>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</si>
  <si>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</si>
  <si>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</si>
  <si>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</si>
  <si>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</si>
  <si>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</si>
  <si>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</si>
  <si>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</si>
  <si>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</si>
  <si>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</si>
  <si>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</si>
  <si>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</si>
  <si>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</si>
  <si>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</si>
  <si>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</si>
  <si>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</si>
  <si>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</si>
  <si>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</si>
  <si>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</si>
  <si>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</si>
  <si>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</si>
  <si>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</si>
  <si>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</si>
  <si>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</si>
  <si>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</si>
  <si>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</si>
  <si>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</si>
  <si>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</si>
  <si>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</si>
  <si>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</si>
  <si>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</si>
  <si>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</si>
  <si>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</si>
  <si>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</si>
  <si>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</si>
  <si>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</si>
  <si>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</si>
  <si>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</si>
  <si>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</si>
  <si>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</si>
  <si>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</si>
  <si>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</si>
  <si>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</si>
  <si>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</si>
  <si>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</si>
  <si>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</si>
  <si>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</si>
  <si>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</si>
  <si>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</si>
  <si>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</si>
  <si>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</si>
  <si>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</si>
  <si>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</si>
  <si>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</si>
  <si>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</si>
  <si>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</si>
  <si>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</si>
  <si>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</si>
  <si>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</si>
  <si>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</si>
  <si>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</si>
  <si>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</si>
  <si>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</si>
  <si>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</si>
  <si>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</si>
  <si>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</si>
  <si>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</si>
  <si>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</si>
  <si>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</si>
  <si>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</si>
  <si>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</si>
  <si>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</si>
  <si>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</si>
  <si>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</si>
  <si>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</si>
  <si>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</si>
  <si>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</si>
  <si>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</si>
  <si>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</si>
  <si>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</si>
  <si>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</si>
  <si>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</si>
  <si>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</si>
  <si>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</si>
  <si>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</si>
  <si>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</si>
  <si>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</si>
  <si>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</si>
  <si>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</si>
  <si>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</si>
  <si>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</si>
  <si>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</si>
  <si>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</si>
  <si>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</si>
  <si>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</si>
  <si>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</si>
  <si>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</si>
  <si>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</si>
  <si>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</si>
  <si>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</si>
  <si>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</si>
  <si>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</si>
  <si>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</si>
  <si>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</si>
  <si>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</si>
  <si>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</si>
  <si>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</si>
  <si>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</si>
  <si>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</si>
  <si>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</si>
  <si>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</si>
  <si>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</si>
  <si>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</si>
  <si>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</si>
  <si>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</si>
  <si>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</si>
  <si>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</si>
  <si>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</si>
  <si>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</si>
  <si>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</si>
  <si>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</si>
  <si>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</si>
  <si>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</si>
  <si>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</si>
  <si>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</si>
  <si>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</si>
  <si>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</si>
  <si>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</si>
  <si>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</si>
  <si>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</si>
  <si>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</si>
  <si>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</si>
  <si>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</si>
  <si>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</si>
  <si>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</si>
  <si>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</si>
  <si>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</si>
  <si>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</si>
  <si>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</si>
  <si>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</si>
  <si>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</si>
  <si>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</si>
  <si>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</si>
  <si>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</si>
  <si>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</si>
  <si>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</si>
  <si>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</si>
  <si>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</si>
  <si>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</si>
  <si>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</si>
  <si>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</si>
  <si>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</si>
  <si>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</si>
  <si>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</si>
  <si>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</si>
  <si>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</si>
  <si>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</si>
  <si>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</si>
  <si>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</si>
  <si>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</si>
  <si>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</si>
  <si>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</si>
  <si>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</si>
  <si>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</si>
  <si>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</si>
  <si>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</si>
  <si>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</si>
  <si>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</si>
  <si>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</si>
  <si>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</si>
  <si>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</si>
  <si>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</si>
  <si>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</si>
  <si>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</si>
  <si>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</si>
  <si>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</si>
  <si>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</si>
  <si>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</si>
  <si>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</si>
  <si>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</si>
  <si>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</si>
  <si>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</si>
  <si>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</si>
  <si>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</si>
  <si>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</si>
  <si>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</si>
  <si>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</si>
  <si>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</si>
  <si>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</si>
  <si>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</si>
  <si>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</si>
  <si>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</si>
  <si>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</si>
  <si>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</si>
  <si>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</si>
  <si>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</si>
  <si>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</si>
  <si>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</si>
  <si>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</si>
  <si>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</si>
  <si>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</si>
  <si>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</si>
  <si>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</si>
  <si>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</si>
  <si>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</si>
  <si>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</si>
  <si>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</si>
  <si>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</si>
  <si>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</si>
  <si>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</si>
  <si>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</si>
  <si>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</si>
  <si>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</si>
  <si>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</si>
  <si>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</si>
  <si>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</si>
  <si>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</si>
  <si>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</si>
  <si>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</si>
  <si>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</si>
  <si>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</si>
  <si>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</si>
  <si>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</si>
  <si>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СПРАВКА ОБ ИСПОЛНЕНИИ КОНСОЛИДИРОВАННОГО БЮДЖЕТА МАМСКО-ЧУЙСКОГО РАЙОНА ЗА ЯНВАРЬ 2018 ГОДА 
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</si>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</sst>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topLeftCell="A17" workbookViewId="0">
      <selection activeCell="F22" sqref="F22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414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373574300</v>
      </c>
      <c r="E9" s="66">
        <v>337446100</v>
      </c>
      <c r="F9" s="66">
        <v>52310500</v>
      </c>
      <c r="G9" s="66">
        <v>19043099.699999999</v>
      </c>
      <c r="H9" s="66">
        <v>16445227.58</v>
      </c>
      <c r="I9" s="66">
        <v>3447397.1</v>
      </c>
      <c r="J9" s="66">
        <f>G9/D9*100</f>
        <v>5.0975400877415815</v>
      </c>
      <c r="K9" s="66">
        <f>H9/E9*100</f>
        <v>4.8734383298547534</v>
      </c>
      <c r="L9" s="66">
        <f>I9/F9*100</f>
        <v>6.5902583611320873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55756500</v>
      </c>
      <c r="E11" s="66">
        <v>43289900</v>
      </c>
      <c r="F11" s="66">
        <v>12466600</v>
      </c>
      <c r="G11" s="66">
        <v>3190654.01</v>
      </c>
      <c r="H11" s="66">
        <v>2486656.91</v>
      </c>
      <c r="I11" s="66">
        <v>703997.1</v>
      </c>
      <c r="J11" s="66">
        <f t="shared" ref="J11:L45" si="0">G11/D11*100</f>
        <v>5.7224790114157091</v>
      </c>
      <c r="K11" s="66">
        <f t="shared" ref="K11:L45" si="1">H11/E11*100</f>
        <v>5.7441964753903338</v>
      </c>
      <c r="L11" s="66">
        <f t="shared" ref="L11:L45" si="2">I11/F11*100</f>
        <v>5.6470657597099443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36530000</v>
      </c>
      <c r="E12" s="62">
        <f t="shared" si="3"/>
        <v>28546000</v>
      </c>
      <c r="F12" s="62">
        <f t="shared" si="3"/>
        <v>7984000</v>
      </c>
      <c r="G12" s="62">
        <f t="shared" si="3"/>
        <v>1625293.51</v>
      </c>
      <c r="H12" s="62">
        <f t="shared" si="3"/>
        <v>1231282.98</v>
      </c>
      <c r="I12" s="62">
        <f t="shared" si="3"/>
        <v>394010.53</v>
      </c>
      <c r="J12" s="66">
        <f t="shared" si="0"/>
        <v>4.4492020531070358</v>
      </c>
      <c r="K12" s="66">
        <f t="shared" si="1"/>
        <v>4.3133292930708329</v>
      </c>
      <c r="L12" s="66">
        <f t="shared" si="2"/>
        <v>4.9350016282565132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36530000</v>
      </c>
      <c r="E13" s="29">
        <f t="shared" si="4"/>
        <v>28546000</v>
      </c>
      <c r="F13" s="29">
        <f t="shared" si="4"/>
        <v>7984000</v>
      </c>
      <c r="G13" s="29">
        <f t="shared" si="4"/>
        <v>1625293.51</v>
      </c>
      <c r="H13" s="29">
        <f t="shared" si="4"/>
        <v>1231282.98</v>
      </c>
      <c r="I13" s="29">
        <f t="shared" si="4"/>
        <v>394010.53</v>
      </c>
      <c r="J13" s="22">
        <f t="shared" si="0"/>
        <v>4.4492020531070358</v>
      </c>
      <c r="K13" s="22">
        <f t="shared" si="1"/>
        <v>4.3133292930708329</v>
      </c>
      <c r="L13" s="22">
        <f t="shared" si="2"/>
        <v>4.9350016282565132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36475000</v>
      </c>
      <c r="E14" s="29">
        <v>28500000</v>
      </c>
      <c r="F14" s="29">
        <v>7975000</v>
      </c>
      <c r="G14" s="29">
        <v>1624757.26</v>
      </c>
      <c r="H14" s="29">
        <v>1230876.73</v>
      </c>
      <c r="I14" s="29">
        <v>393880.53</v>
      </c>
      <c r="J14" s="22">
        <f t="shared" si="0"/>
        <v>4.4544407402330366</v>
      </c>
      <c r="K14" s="22">
        <f t="shared" si="1"/>
        <v>4.3188657192982456</v>
      </c>
      <c r="L14" s="22">
        <f t="shared" si="2"/>
        <v>4.9389408150470224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>
        <v>11500</v>
      </c>
      <c r="E15" s="29">
        <v>5000</v>
      </c>
      <c r="F15" s="29">
        <v>6500</v>
      </c>
      <c r="G15" s="29"/>
      <c r="H15" s="29"/>
      <c r="I15" s="29"/>
      <c r="J15" s="22">
        <f t="shared" si="0"/>
        <v>0</v>
      </c>
      <c r="K15" s="22">
        <f t="shared" si="1"/>
        <v>0</v>
      </c>
      <c r="L15" s="22">
        <f t="shared" si="2"/>
        <v>0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24500</v>
      </c>
      <c r="E16" s="29">
        <v>22000</v>
      </c>
      <c r="F16" s="29">
        <v>2500</v>
      </c>
      <c r="G16" s="29"/>
      <c r="H16" s="29"/>
      <c r="I16" s="29"/>
      <c r="J16" s="22">
        <f t="shared" si="0"/>
        <v>0</v>
      </c>
      <c r="K16" s="22">
        <f t="shared" si="1"/>
        <v>0</v>
      </c>
      <c r="L16" s="22">
        <f t="shared" si="2"/>
        <v>0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19000</v>
      </c>
      <c r="E17" s="29">
        <v>19000</v>
      </c>
      <c r="F17" s="29">
        <v>0</v>
      </c>
      <c r="G17" s="29">
        <v>536.25</v>
      </c>
      <c r="H17" s="29">
        <v>406.25</v>
      </c>
      <c r="I17" s="29">
        <v>130</v>
      </c>
      <c r="J17" s="22">
        <f t="shared" si="0"/>
        <v>2.8223684210526319</v>
      </c>
      <c r="K17" s="22">
        <f t="shared" si="1"/>
        <v>2.138157894736842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2137100</v>
      </c>
      <c r="E18" s="62">
        <f t="shared" si="5"/>
        <v>0</v>
      </c>
      <c r="F18" s="62">
        <f t="shared" si="5"/>
        <v>2137100</v>
      </c>
      <c r="G18" s="62">
        <f t="shared" si="5"/>
        <v>175308.44999999998</v>
      </c>
      <c r="H18" s="62">
        <f t="shared" si="5"/>
        <v>0</v>
      </c>
      <c r="I18" s="62">
        <f t="shared" si="5"/>
        <v>175308.44999999998</v>
      </c>
      <c r="J18" s="66">
        <f t="shared" si="0"/>
        <v>8.2030999953207608</v>
      </c>
      <c r="K18" s="66" t="e">
        <f t="shared" si="1"/>
        <v>#DIV/0!</v>
      </c>
      <c r="L18" s="66">
        <f t="shared" si="2"/>
        <v>8.2030999953207608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2137100</v>
      </c>
      <c r="E19" s="29">
        <f t="shared" si="6"/>
        <v>0</v>
      </c>
      <c r="F19" s="29">
        <f t="shared" si="6"/>
        <v>2137100</v>
      </c>
      <c r="G19" s="29">
        <f t="shared" si="6"/>
        <v>175308.44999999998</v>
      </c>
      <c r="H19" s="29">
        <f t="shared" si="6"/>
        <v>0</v>
      </c>
      <c r="I19" s="29">
        <f t="shared" si="6"/>
        <v>175308.44999999998</v>
      </c>
      <c r="J19" s="22">
        <f t="shared" si="0"/>
        <v>8.2030999953207608</v>
      </c>
      <c r="K19" s="22" t="e">
        <f t="shared" si="1"/>
        <v>#DIV/0!</v>
      </c>
      <c r="L19" s="22">
        <f t="shared" si="2"/>
        <v>8.2030999953207608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716100</v>
      </c>
      <c r="E20" s="29" t="s">
        <v>21</v>
      </c>
      <c r="F20" s="29">
        <v>716100</v>
      </c>
      <c r="G20" s="29">
        <v>70061.73</v>
      </c>
      <c r="H20" s="29" t="s">
        <v>21</v>
      </c>
      <c r="I20" s="29">
        <v>70061.73</v>
      </c>
      <c r="J20" s="22">
        <f t="shared" si="0"/>
        <v>9.7837913699204009</v>
      </c>
      <c r="K20" s="22" t="e">
        <f t="shared" si="1"/>
        <v>#VALUE!</v>
      </c>
      <c r="L20" s="22">
        <f t="shared" si="2"/>
        <v>9.7837913699204009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20900</v>
      </c>
      <c r="E21" s="29" t="s">
        <v>21</v>
      </c>
      <c r="F21" s="29">
        <v>20900</v>
      </c>
      <c r="G21" s="29">
        <v>449.58</v>
      </c>
      <c r="H21" s="29" t="s">
        <v>21</v>
      </c>
      <c r="I21" s="29">
        <v>449.58</v>
      </c>
      <c r="J21" s="22">
        <f t="shared" si="0"/>
        <v>2.1511004784688996</v>
      </c>
      <c r="K21" s="22" t="e">
        <f t="shared" si="1"/>
        <v>#VALUE!</v>
      </c>
      <c r="L21" s="22">
        <f t="shared" si="2"/>
        <v>2.1511004784688996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1476800</v>
      </c>
      <c r="E22" s="29" t="s">
        <v>21</v>
      </c>
      <c r="F22" s="29">
        <v>1476800</v>
      </c>
      <c r="G22" s="29">
        <v>121354.93</v>
      </c>
      <c r="H22" s="29" t="s">
        <v>21</v>
      </c>
      <c r="I22" s="29">
        <v>121354.93</v>
      </c>
      <c r="J22" s="22">
        <f t="shared" si="0"/>
        <v>8.2174248374864565</v>
      </c>
      <c r="K22" s="22" t="e">
        <f t="shared" si="1"/>
        <v>#VALUE!</v>
      </c>
      <c r="L22" s="22">
        <f t="shared" si="2"/>
        <v>8.2174248374864565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-76700</v>
      </c>
      <c r="E23" s="29" t="s">
        <v>21</v>
      </c>
      <c r="F23" s="29">
        <v>-76700</v>
      </c>
      <c r="G23" s="29">
        <v>-16557.79</v>
      </c>
      <c r="H23" s="29" t="s">
        <v>21</v>
      </c>
      <c r="I23" s="29">
        <v>-16557.79</v>
      </c>
      <c r="J23" s="22">
        <f t="shared" si="0"/>
        <v>21.587731421121255</v>
      </c>
      <c r="K23" s="22" t="e">
        <f t="shared" si="1"/>
        <v>#VALUE!</v>
      </c>
      <c r="L23" s="22">
        <f t="shared" si="2"/>
        <v>21.587731421121255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D25+D31</f>
        <v>3152000</v>
      </c>
      <c r="E24" s="62">
        <f>E25+E31</f>
        <v>3152000</v>
      </c>
      <c r="F24" s="62">
        <v>0</v>
      </c>
      <c r="G24" s="62">
        <f>G25+G31</f>
        <v>510601.45</v>
      </c>
      <c r="H24" s="62">
        <f>H25+H31</f>
        <v>510601.45</v>
      </c>
      <c r="I24" s="62">
        <v>0</v>
      </c>
      <c r="J24" s="66">
        <f t="shared" si="0"/>
        <v>16.199284581218272</v>
      </c>
      <c r="K24" s="66">
        <f t="shared" si="1"/>
        <v>16.199284581218272</v>
      </c>
      <c r="L24" s="66" t="e">
        <f t="shared" si="2"/>
        <v>#DIV/0!</v>
      </c>
      <c r="M24" s="7"/>
    </row>
    <row r="25" spans="1:13" ht="48" customHeight="1">
      <c r="A25" s="58" t="s">
        <v>365</v>
      </c>
      <c r="B25" s="27" t="s">
        <v>19</v>
      </c>
      <c r="C25" s="28" t="s">
        <v>366</v>
      </c>
      <c r="D25" s="29">
        <f>SUM(D26:D30)</f>
        <v>802000</v>
      </c>
      <c r="E25" s="29">
        <f>SUM(E26:E30)</f>
        <v>802000</v>
      </c>
      <c r="F25" s="29">
        <f>SUM(F26:F30)</f>
        <v>0</v>
      </c>
      <c r="G25" s="29">
        <f>SUM(G26:G30)</f>
        <v>510601.45</v>
      </c>
      <c r="H25" s="29">
        <f>SUM(H26:H30)</f>
        <v>510601.45</v>
      </c>
      <c r="I25" s="29">
        <v>0</v>
      </c>
      <c r="J25" s="22">
        <f t="shared" si="0"/>
        <v>63.666016209476304</v>
      </c>
      <c r="K25" s="22">
        <f t="shared" si="1"/>
        <v>63.666016209476304</v>
      </c>
      <c r="L25" s="22" t="e">
        <f t="shared" si="2"/>
        <v>#DIV/0!</v>
      </c>
      <c r="M25" s="7"/>
    </row>
    <row r="26" spans="1:13" ht="48.75" customHeight="1">
      <c r="A26" s="58" t="s">
        <v>360</v>
      </c>
      <c r="B26" s="27" t="s">
        <v>19</v>
      </c>
      <c r="C26" s="28" t="s">
        <v>361</v>
      </c>
      <c r="D26" s="29">
        <v>428000</v>
      </c>
      <c r="E26" s="29">
        <v>428000</v>
      </c>
      <c r="F26" s="29">
        <v>0</v>
      </c>
      <c r="G26" s="29">
        <v>171783.3</v>
      </c>
      <c r="H26" s="29">
        <v>171783.3</v>
      </c>
      <c r="I26" s="29">
        <v>0</v>
      </c>
      <c r="J26" s="22">
        <f t="shared" si="0"/>
        <v>40.136285046728972</v>
      </c>
      <c r="K26" s="22">
        <f t="shared" si="1"/>
        <v>40.136285046728972</v>
      </c>
      <c r="L26" s="22" t="e">
        <f t="shared" si="2"/>
        <v>#DIV/0!</v>
      </c>
      <c r="M26" s="7"/>
    </row>
    <row r="27" spans="1:13" ht="48.75" customHeight="1">
      <c r="A27" s="58" t="s">
        <v>405</v>
      </c>
      <c r="B27" s="27" t="s">
        <v>19</v>
      </c>
      <c r="C27" s="28" t="s">
        <v>406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>
      <c r="A28" s="58" t="s">
        <v>362</v>
      </c>
      <c r="B28" s="27" t="s">
        <v>19</v>
      </c>
      <c r="C28" s="28" t="s">
        <v>407</v>
      </c>
      <c r="D28" s="29">
        <v>291000</v>
      </c>
      <c r="E28" s="29">
        <v>291000</v>
      </c>
      <c r="F28" s="29">
        <v>0</v>
      </c>
      <c r="G28" s="29">
        <v>338818.15</v>
      </c>
      <c r="H28" s="29">
        <v>338818.15</v>
      </c>
      <c r="I28" s="29">
        <v>0</v>
      </c>
      <c r="J28" s="22">
        <f t="shared" si="0"/>
        <v>116.43235395189005</v>
      </c>
      <c r="K28" s="22">
        <f t="shared" si="1"/>
        <v>116.43235395189005</v>
      </c>
      <c r="L28" s="22" t="e">
        <f t="shared" si="2"/>
        <v>#DIV/0!</v>
      </c>
      <c r="M28" s="7"/>
    </row>
    <row r="29" spans="1:13" ht="45" customHeight="1">
      <c r="A29" s="58" t="s">
        <v>396</v>
      </c>
      <c r="B29" s="27" t="s">
        <v>19</v>
      </c>
      <c r="C29" s="28" t="s">
        <v>397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>
      <c r="A30" s="58" t="s">
        <v>363</v>
      </c>
      <c r="B30" s="27" t="s">
        <v>19</v>
      </c>
      <c r="C30" s="28" t="s">
        <v>364</v>
      </c>
      <c r="D30" s="29">
        <v>83000</v>
      </c>
      <c r="E30" s="29">
        <v>83000</v>
      </c>
      <c r="F30" s="29">
        <v>0</v>
      </c>
      <c r="G30" s="29"/>
      <c r="H30" s="29"/>
      <c r="I30" s="29">
        <v>0</v>
      </c>
      <c r="J30" s="22">
        <f t="shared" si="0"/>
        <v>0</v>
      </c>
      <c r="K30" s="22">
        <f t="shared" si="1"/>
        <v>0</v>
      </c>
      <c r="L30" s="22" t="e">
        <f t="shared" si="2"/>
        <v>#DIV/0!</v>
      </c>
      <c r="M30" s="7"/>
    </row>
    <row r="31" spans="1:13" ht="33.75" customHeight="1">
      <c r="A31" s="26" t="s">
        <v>51</v>
      </c>
      <c r="B31" s="27" t="s">
        <v>19</v>
      </c>
      <c r="C31" s="28" t="s">
        <v>52</v>
      </c>
      <c r="D31" s="29">
        <v>2350000</v>
      </c>
      <c r="E31" s="29">
        <v>2350000</v>
      </c>
      <c r="F31" s="29">
        <v>0</v>
      </c>
      <c r="G31" s="29"/>
      <c r="H31" s="29"/>
      <c r="I31" s="29">
        <v>0</v>
      </c>
      <c r="J31" s="22">
        <f t="shared" si="0"/>
        <v>0</v>
      </c>
      <c r="K31" s="22">
        <f t="shared" si="1"/>
        <v>0</v>
      </c>
      <c r="L31" s="22" t="e">
        <f t="shared" si="2"/>
        <v>#DIV/0!</v>
      </c>
      <c r="M31" s="7"/>
    </row>
    <row r="32" spans="1:13" ht="30.75" customHeight="1">
      <c r="A32" s="26" t="s">
        <v>51</v>
      </c>
      <c r="B32" s="27" t="s">
        <v>19</v>
      </c>
      <c r="C32" s="28" t="s">
        <v>53</v>
      </c>
      <c r="D32" s="29">
        <v>2350000</v>
      </c>
      <c r="E32" s="29">
        <v>2350000</v>
      </c>
      <c r="F32" s="29">
        <v>0</v>
      </c>
      <c r="G32" s="29"/>
      <c r="H32" s="29"/>
      <c r="I32" s="29">
        <v>0</v>
      </c>
      <c r="J32" s="22">
        <f t="shared" si="0"/>
        <v>0</v>
      </c>
      <c r="K32" s="22">
        <f t="shared" si="1"/>
        <v>0</v>
      </c>
      <c r="L32" s="22" t="e">
        <f t="shared" si="2"/>
        <v>#DIV/0!</v>
      </c>
      <c r="M32" s="7"/>
    </row>
    <row r="33" spans="1:13" ht="57" customHeight="1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-123.58</v>
      </c>
      <c r="H33" s="29">
        <v>-123.58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>
      <c r="A34" s="59" t="s">
        <v>56</v>
      </c>
      <c r="B34" s="60" t="s">
        <v>19</v>
      </c>
      <c r="C34" s="61" t="s">
        <v>57</v>
      </c>
      <c r="D34" s="62">
        <f>D35+D37+D41</f>
        <v>1638500</v>
      </c>
      <c r="E34" s="62"/>
      <c r="F34" s="62">
        <f>F35+F37+F41</f>
        <v>1638500</v>
      </c>
      <c r="G34" s="62">
        <f>G35+G37+G41</f>
        <v>77569.179999999993</v>
      </c>
      <c r="H34" s="62"/>
      <c r="I34" s="62">
        <f>I35+I37+I41</f>
        <v>77569.179999999993</v>
      </c>
      <c r="J34" s="66">
        <f t="shared" si="0"/>
        <v>4.7341580714067746</v>
      </c>
      <c r="K34" s="66" t="e">
        <f t="shared" si="1"/>
        <v>#DIV/0!</v>
      </c>
      <c r="L34" s="66">
        <f t="shared" si="2"/>
        <v>4.7341580714067746</v>
      </c>
      <c r="M34" s="7"/>
    </row>
    <row r="35" spans="1:13" ht="15" customHeight="1">
      <c r="A35" s="26" t="s">
        <v>58</v>
      </c>
      <c r="B35" s="27" t="s">
        <v>19</v>
      </c>
      <c r="C35" s="28" t="s">
        <v>59</v>
      </c>
      <c r="D35" s="29">
        <v>370000</v>
      </c>
      <c r="E35" s="29" t="s">
        <v>21</v>
      </c>
      <c r="F35" s="29">
        <v>370000</v>
      </c>
      <c r="G35" s="29">
        <v>3806.81</v>
      </c>
      <c r="H35" s="29" t="s">
        <v>21</v>
      </c>
      <c r="I35" s="29">
        <v>3806.81</v>
      </c>
      <c r="J35" s="22">
        <f t="shared" si="0"/>
        <v>1.0288675675675676</v>
      </c>
      <c r="K35" s="22" t="e">
        <f t="shared" si="1"/>
        <v>#VALUE!</v>
      </c>
      <c r="L35" s="22">
        <f t="shared" si="2"/>
        <v>1.0288675675675676</v>
      </c>
      <c r="M35" s="7"/>
    </row>
    <row r="36" spans="1:13" ht="74.25" customHeight="1">
      <c r="A36" s="26" t="s">
        <v>60</v>
      </c>
      <c r="B36" s="27" t="s">
        <v>19</v>
      </c>
      <c r="C36" s="28" t="s">
        <v>400</v>
      </c>
      <c r="D36" s="29">
        <v>370000</v>
      </c>
      <c r="E36" s="29" t="s">
        <v>21</v>
      </c>
      <c r="F36" s="29">
        <v>370000</v>
      </c>
      <c r="G36" s="29">
        <v>3806.81</v>
      </c>
      <c r="H36" s="29" t="s">
        <v>21</v>
      </c>
      <c r="I36" s="29">
        <v>3806.81</v>
      </c>
      <c r="J36" s="22">
        <f t="shared" si="0"/>
        <v>1.0288675675675676</v>
      </c>
      <c r="K36" s="22" t="e">
        <f t="shared" si="1"/>
        <v>#VALUE!</v>
      </c>
      <c r="L36" s="22">
        <f t="shared" si="2"/>
        <v>1.0288675675675676</v>
      </c>
      <c r="M36" s="7"/>
    </row>
    <row r="37" spans="1:13" ht="15" customHeight="1">
      <c r="A37" s="26" t="s">
        <v>61</v>
      </c>
      <c r="B37" s="27" t="s">
        <v>19</v>
      </c>
      <c r="C37" s="28" t="s">
        <v>62</v>
      </c>
      <c r="D37" s="29">
        <f>D38+D41+D40+D39</f>
        <v>1075500</v>
      </c>
      <c r="E37" s="29"/>
      <c r="F37" s="29">
        <f>F38+F41+F40+F39</f>
        <v>1075500</v>
      </c>
      <c r="G37" s="29">
        <f>G38+G41+G40+G39</f>
        <v>72305.2</v>
      </c>
      <c r="H37" s="29"/>
      <c r="I37" s="29">
        <f>I38+I41+I40+I39</f>
        <v>72305.2</v>
      </c>
      <c r="J37" s="22">
        <f t="shared" si="0"/>
        <v>6.7229381682938172</v>
      </c>
      <c r="K37" s="22" t="e">
        <f t="shared" si="1"/>
        <v>#DIV/0!</v>
      </c>
      <c r="L37" s="22">
        <f t="shared" si="2"/>
        <v>6.7229381682938172</v>
      </c>
      <c r="M37" s="7"/>
    </row>
    <row r="38" spans="1:13" ht="15.75" customHeight="1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>
      <c r="A39" s="26" t="s">
        <v>65</v>
      </c>
      <c r="B39" s="27" t="s">
        <v>19</v>
      </c>
      <c r="C39" s="28" t="s">
        <v>402</v>
      </c>
      <c r="D39" s="29">
        <v>882500</v>
      </c>
      <c r="E39" s="29" t="s">
        <v>21</v>
      </c>
      <c r="F39" s="29">
        <v>882500</v>
      </c>
      <c r="G39" s="29">
        <v>70848.03</v>
      </c>
      <c r="H39" s="29" t="s">
        <v>21</v>
      </c>
      <c r="I39" s="29">
        <v>70848.03</v>
      </c>
      <c r="J39" s="22">
        <f t="shared" si="0"/>
        <v>8.0281053824362605</v>
      </c>
      <c r="K39" s="22" t="e">
        <f t="shared" si="1"/>
        <v>#VALUE!</v>
      </c>
      <c r="L39" s="22">
        <f t="shared" si="2"/>
        <v>8.0281053824362605</v>
      </c>
      <c r="M39" s="7"/>
    </row>
    <row r="40" spans="1:13" ht="62.25" customHeight="1">
      <c r="A40" s="26"/>
      <c r="B40" s="27" t="s">
        <v>19</v>
      </c>
      <c r="C40" s="28" t="s">
        <v>410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1457.17</v>
      </c>
      <c r="H41" s="29" t="s">
        <v>21</v>
      </c>
      <c r="I41" s="29">
        <v>1457.17</v>
      </c>
      <c r="J41" s="22">
        <f t="shared" si="0"/>
        <v>0.75501036269430055</v>
      </c>
      <c r="K41" s="22" t="e">
        <f t="shared" si="1"/>
        <v>#VALUE!</v>
      </c>
      <c r="L41" s="22">
        <f t="shared" si="2"/>
        <v>0.75501036269430055</v>
      </c>
      <c r="M41" s="7"/>
    </row>
    <row r="42" spans="1:13" ht="63" customHeight="1">
      <c r="A42" s="26" t="s">
        <v>68</v>
      </c>
      <c r="B42" s="27" t="s">
        <v>19</v>
      </c>
      <c r="C42" s="28" t="s">
        <v>401</v>
      </c>
      <c r="D42" s="29">
        <v>193000</v>
      </c>
      <c r="E42" s="29" t="s">
        <v>21</v>
      </c>
      <c r="F42" s="29">
        <v>193000</v>
      </c>
      <c r="G42" s="29">
        <v>1457.17</v>
      </c>
      <c r="H42" s="29" t="s">
        <v>21</v>
      </c>
      <c r="I42" s="29">
        <v>1457.17</v>
      </c>
      <c r="J42" s="22">
        <f t="shared" si="0"/>
        <v>0.75501036269430055</v>
      </c>
      <c r="K42" s="22" t="e">
        <f t="shared" si="1"/>
        <v>#VALUE!</v>
      </c>
      <c r="L42" s="22">
        <f t="shared" si="2"/>
        <v>0.75501036269430055</v>
      </c>
      <c r="M42" s="7"/>
    </row>
    <row r="43" spans="1:13" ht="22.5" customHeight="1">
      <c r="A43" s="59" t="s">
        <v>69</v>
      </c>
      <c r="B43" s="60" t="s">
        <v>19</v>
      </c>
      <c r="C43" s="61" t="s">
        <v>70</v>
      </c>
      <c r="D43" s="62">
        <f>D44+D46</f>
        <v>550000</v>
      </c>
      <c r="E43" s="62">
        <f>E44+E46</f>
        <v>550000</v>
      </c>
      <c r="F43" s="62"/>
      <c r="G43" s="62">
        <f>G44+G46</f>
        <v>75160.22</v>
      </c>
      <c r="H43" s="62">
        <f>H44+H46</f>
        <v>75160.22</v>
      </c>
      <c r="I43" s="62" t="s">
        <v>21</v>
      </c>
      <c r="J43" s="66">
        <f t="shared" si="0"/>
        <v>13.665494545454546</v>
      </c>
      <c r="K43" s="66">
        <f t="shared" si="1"/>
        <v>13.665494545454546</v>
      </c>
      <c r="L43" s="66" t="e">
        <f t="shared" si="2"/>
        <v>#VALUE!</v>
      </c>
      <c r="M43" s="7"/>
    </row>
    <row r="44" spans="1:13" ht="44.25" customHeight="1">
      <c r="A44" s="26" t="s">
        <v>71</v>
      </c>
      <c r="B44" s="27" t="s">
        <v>19</v>
      </c>
      <c r="C44" s="28" t="s">
        <v>72</v>
      </c>
      <c r="D44" s="29">
        <v>420000</v>
      </c>
      <c r="E44" s="29">
        <v>420000</v>
      </c>
      <c r="F44" s="29" t="s">
        <v>21</v>
      </c>
      <c r="G44" s="29">
        <v>75160.22</v>
      </c>
      <c r="H44" s="29">
        <v>75160.22</v>
      </c>
      <c r="I44" s="29" t="s">
        <v>21</v>
      </c>
      <c r="J44" s="22">
        <f t="shared" si="0"/>
        <v>17.895290476190475</v>
      </c>
      <c r="K44" s="22">
        <f t="shared" si="1"/>
        <v>17.895290476190475</v>
      </c>
      <c r="L44" s="22" t="e">
        <f t="shared" si="2"/>
        <v>#VALUE!</v>
      </c>
      <c r="M44" s="7"/>
    </row>
    <row r="45" spans="1:13" ht="78" customHeight="1">
      <c r="A45" s="26" t="s">
        <v>73</v>
      </c>
      <c r="B45" s="27" t="s">
        <v>19</v>
      </c>
      <c r="C45" s="28" t="s">
        <v>74</v>
      </c>
      <c r="D45" s="29">
        <v>420000</v>
      </c>
      <c r="E45" s="29">
        <v>420000</v>
      </c>
      <c r="F45" s="29" t="s">
        <v>21</v>
      </c>
      <c r="G45" s="29">
        <v>75160.22</v>
      </c>
      <c r="H45" s="29">
        <v>75160.22</v>
      </c>
      <c r="I45" s="29" t="s">
        <v>21</v>
      </c>
      <c r="J45" s="22">
        <f t="shared" si="0"/>
        <v>17.895290476190475</v>
      </c>
      <c r="K45" s="22">
        <f t="shared" si="1"/>
        <v>17.895290476190475</v>
      </c>
      <c r="L45" s="22" t="e">
        <f t="shared" si="2"/>
        <v>#VALUE!</v>
      </c>
      <c r="M45" s="7"/>
    </row>
    <row r="46" spans="1:13" ht="62.25" customHeight="1">
      <c r="A46" s="26" t="s">
        <v>75</v>
      </c>
      <c r="B46" s="27" t="s">
        <v>19</v>
      </c>
      <c r="C46" s="28" t="s">
        <v>76</v>
      </c>
      <c r="D46" s="29">
        <v>130000</v>
      </c>
      <c r="E46" s="29">
        <v>130000</v>
      </c>
      <c r="F46" s="29" t="s">
        <v>21</v>
      </c>
      <c r="G46" s="29"/>
      <c r="H46" s="29"/>
      <c r="I46" s="29" t="s">
        <v>21</v>
      </c>
      <c r="J46" s="22">
        <f t="shared" ref="J46:J76" si="7">G46/D46*100</f>
        <v>0</v>
      </c>
      <c r="K46" s="22">
        <f t="shared" ref="K46:K76" si="8">H46/E46*100</f>
        <v>0</v>
      </c>
      <c r="L46" s="22" t="e">
        <f t="shared" ref="L46:L75" si="9">I46/F46*100</f>
        <v>#VALUE!</v>
      </c>
      <c r="M46" s="7"/>
    </row>
    <row r="47" spans="1:13" ht="63.75" customHeight="1">
      <c r="A47" s="26" t="s">
        <v>77</v>
      </c>
      <c r="B47" s="27" t="s">
        <v>19</v>
      </c>
      <c r="C47" s="28" t="s">
        <v>78</v>
      </c>
      <c r="D47" s="29">
        <v>130000</v>
      </c>
      <c r="E47" s="29">
        <v>130000</v>
      </c>
      <c r="F47" s="29" t="s">
        <v>21</v>
      </c>
      <c r="G47" s="29"/>
      <c r="H47" s="29"/>
      <c r="I47" s="29" t="s">
        <v>21</v>
      </c>
      <c r="J47" s="22">
        <f t="shared" si="7"/>
        <v>0</v>
      </c>
      <c r="K47" s="22">
        <f t="shared" si="8"/>
        <v>0</v>
      </c>
      <c r="L47" s="22" t="e">
        <f t="shared" si="9"/>
        <v>#VALUE!</v>
      </c>
      <c r="M47" s="7"/>
    </row>
    <row r="48" spans="1:13" ht="76.5" customHeight="1">
      <c r="A48" s="26" t="s">
        <v>79</v>
      </c>
      <c r="B48" s="27" t="s">
        <v>19</v>
      </c>
      <c r="C48" s="28" t="s">
        <v>80</v>
      </c>
      <c r="D48" s="29">
        <v>130000</v>
      </c>
      <c r="E48" s="29">
        <v>130000</v>
      </c>
      <c r="F48" s="29" t="s">
        <v>21</v>
      </c>
      <c r="G48" s="29"/>
      <c r="H48" s="29"/>
      <c r="I48" s="29" t="s">
        <v>21</v>
      </c>
      <c r="J48" s="22">
        <f t="shared" si="7"/>
        <v>0</v>
      </c>
      <c r="K48" s="22">
        <f t="shared" si="8"/>
        <v>0</v>
      </c>
      <c r="L48" s="22" t="e">
        <f t="shared" si="9"/>
        <v>#VALUE!</v>
      </c>
      <c r="M48" s="7"/>
    </row>
    <row r="49" spans="1:13" ht="69.75" customHeight="1">
      <c r="A49" s="59" t="s">
        <v>81</v>
      </c>
      <c r="B49" s="60" t="s">
        <v>19</v>
      </c>
      <c r="C49" s="61" t="s">
        <v>82</v>
      </c>
      <c r="D49" s="62">
        <f t="shared" ref="D49:I49" si="10">D50</f>
        <v>3821300</v>
      </c>
      <c r="E49" s="62">
        <f t="shared" si="10"/>
        <v>3045300</v>
      </c>
      <c r="F49" s="62">
        <f t="shared" si="10"/>
        <v>776000</v>
      </c>
      <c r="G49" s="62">
        <f t="shared" si="10"/>
        <v>129727.98</v>
      </c>
      <c r="H49" s="62">
        <f t="shared" si="10"/>
        <v>76021.87</v>
      </c>
      <c r="I49" s="62">
        <f t="shared" si="10"/>
        <v>53706.11</v>
      </c>
      <c r="J49" s="66">
        <f t="shared" si="7"/>
        <v>3.3948650982649884</v>
      </c>
      <c r="K49" s="66">
        <f t="shared" si="8"/>
        <v>2.4963671887827141</v>
      </c>
      <c r="L49" s="66">
        <f t="shared" si="9"/>
        <v>6.9208904639175257</v>
      </c>
      <c r="M49" s="7"/>
    </row>
    <row r="50" spans="1:13" ht="89.25" customHeight="1">
      <c r="A50" s="26" t="s">
        <v>83</v>
      </c>
      <c r="B50" s="27" t="s">
        <v>19</v>
      </c>
      <c r="C50" s="28" t="s">
        <v>84</v>
      </c>
      <c r="D50" s="29">
        <f t="shared" ref="D50:I50" si="11">D54+D51</f>
        <v>3821300</v>
      </c>
      <c r="E50" s="29">
        <f t="shared" si="11"/>
        <v>3045300</v>
      </c>
      <c r="F50" s="29">
        <f t="shared" si="11"/>
        <v>776000</v>
      </c>
      <c r="G50" s="29">
        <f t="shared" si="11"/>
        <v>129727.98</v>
      </c>
      <c r="H50" s="29">
        <f t="shared" si="11"/>
        <v>76021.87</v>
      </c>
      <c r="I50" s="29">
        <f t="shared" si="11"/>
        <v>53706.11</v>
      </c>
      <c r="J50" s="22">
        <f t="shared" si="7"/>
        <v>3.3948650982649884</v>
      </c>
      <c r="K50" s="22">
        <f t="shared" si="8"/>
        <v>2.4963671887827141</v>
      </c>
      <c r="L50" s="22">
        <f t="shared" si="9"/>
        <v>6.9208904639175257</v>
      </c>
      <c r="M50" s="7"/>
    </row>
    <row r="51" spans="1:13" ht="63.75" customHeight="1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581600</v>
      </c>
      <c r="E51" s="29">
        <f t="shared" si="12"/>
        <v>384600</v>
      </c>
      <c r="F51" s="29">
        <f t="shared" si="12"/>
        <v>197000</v>
      </c>
      <c r="G51" s="29">
        <f t="shared" si="12"/>
        <v>104660.4</v>
      </c>
      <c r="H51" s="29">
        <f t="shared" si="12"/>
        <v>52330.21</v>
      </c>
      <c r="I51" s="29">
        <f t="shared" si="12"/>
        <v>52330.19</v>
      </c>
      <c r="J51" s="22">
        <f t="shared" si="7"/>
        <v>17.99525447042641</v>
      </c>
      <c r="K51" s="22">
        <f t="shared" si="8"/>
        <v>13.606398855954238</v>
      </c>
      <c r="L51" s="22">
        <f t="shared" si="9"/>
        <v>26.563548223350253</v>
      </c>
      <c r="M51" s="7"/>
    </row>
    <row r="52" spans="1:13" ht="89.25" customHeight="1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/>
      <c r="H52" s="29"/>
      <c r="I52" s="29" t="s">
        <v>21</v>
      </c>
      <c r="J52" s="22">
        <f t="shared" si="7"/>
        <v>0</v>
      </c>
      <c r="K52" s="22">
        <f t="shared" si="8"/>
        <v>0</v>
      </c>
      <c r="L52" s="22" t="e">
        <f t="shared" si="9"/>
        <v>#VALUE!</v>
      </c>
      <c r="M52" s="7"/>
    </row>
    <row r="53" spans="1:13" ht="89.25" customHeight="1">
      <c r="A53" s="26" t="s">
        <v>89</v>
      </c>
      <c r="B53" s="27" t="s">
        <v>19</v>
      </c>
      <c r="C53" s="28" t="s">
        <v>90</v>
      </c>
      <c r="D53" s="29">
        <v>298500</v>
      </c>
      <c r="E53" s="29">
        <v>101500</v>
      </c>
      <c r="F53" s="29">
        <v>197000</v>
      </c>
      <c r="G53" s="29">
        <v>104660.4</v>
      </c>
      <c r="H53" s="29">
        <v>52330.21</v>
      </c>
      <c r="I53" s="29">
        <v>52330.19</v>
      </c>
      <c r="J53" s="22">
        <f t="shared" si="7"/>
        <v>35.062110552763812</v>
      </c>
      <c r="K53" s="22">
        <f t="shared" si="8"/>
        <v>51.55685714285714</v>
      </c>
      <c r="L53" s="22">
        <f t="shared" si="9"/>
        <v>26.563548223350253</v>
      </c>
      <c r="M53" s="7"/>
    </row>
    <row r="54" spans="1:13" ht="89.25" customHeight="1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3239700</v>
      </c>
      <c r="E54" s="29">
        <f t="shared" si="13"/>
        <v>2660700</v>
      </c>
      <c r="F54" s="29">
        <f t="shared" si="13"/>
        <v>579000</v>
      </c>
      <c r="G54" s="29">
        <f t="shared" si="13"/>
        <v>25067.58</v>
      </c>
      <c r="H54" s="29">
        <f t="shared" si="13"/>
        <v>23691.66</v>
      </c>
      <c r="I54" s="29">
        <f t="shared" si="13"/>
        <v>1375.92</v>
      </c>
      <c r="J54" s="22">
        <f t="shared" si="7"/>
        <v>0.77376238540605613</v>
      </c>
      <c r="K54" s="22">
        <f t="shared" si="8"/>
        <v>0.89042958619912049</v>
      </c>
      <c r="L54" s="22">
        <f t="shared" si="9"/>
        <v>0.23763730569948188</v>
      </c>
      <c r="M54" s="7"/>
    </row>
    <row r="55" spans="1:13" ht="76.5" customHeight="1">
      <c r="A55" s="26" t="s">
        <v>93</v>
      </c>
      <c r="B55" s="27" t="s">
        <v>19</v>
      </c>
      <c r="C55" s="28" t="s">
        <v>94</v>
      </c>
      <c r="D55" s="29">
        <v>2660700</v>
      </c>
      <c r="E55" s="29">
        <v>2660700</v>
      </c>
      <c r="F55" s="29" t="s">
        <v>21</v>
      </c>
      <c r="G55" s="29">
        <v>23691.66</v>
      </c>
      <c r="H55" s="29">
        <v>23691.66</v>
      </c>
      <c r="I55" s="29" t="s">
        <v>21</v>
      </c>
      <c r="J55" s="22">
        <f t="shared" si="7"/>
        <v>0.89042958619912049</v>
      </c>
      <c r="K55" s="22">
        <f t="shared" si="8"/>
        <v>0.89042958619912049</v>
      </c>
      <c r="L55" s="22" t="e">
        <f t="shared" si="9"/>
        <v>#VALUE!</v>
      </c>
      <c r="M55" s="7"/>
    </row>
    <row r="56" spans="1:13" ht="76.5" customHeight="1">
      <c r="A56" s="26" t="s">
        <v>95</v>
      </c>
      <c r="B56" s="27" t="s">
        <v>19</v>
      </c>
      <c r="C56" s="28" t="s">
        <v>415</v>
      </c>
      <c r="D56" s="29">
        <v>579000</v>
      </c>
      <c r="E56" s="29" t="s">
        <v>21</v>
      </c>
      <c r="F56" s="29">
        <v>579000</v>
      </c>
      <c r="G56" s="29">
        <v>1375.92</v>
      </c>
      <c r="H56" s="29" t="s">
        <v>21</v>
      </c>
      <c r="I56" s="29">
        <v>1375.92</v>
      </c>
      <c r="J56" s="22">
        <f t="shared" si="7"/>
        <v>0.23763730569948188</v>
      </c>
      <c r="K56" s="22" t="e">
        <f t="shared" si="8"/>
        <v>#VALUE!</v>
      </c>
      <c r="L56" s="22">
        <f t="shared" si="9"/>
        <v>0.23763730569948188</v>
      </c>
      <c r="M56" s="7"/>
    </row>
    <row r="57" spans="1:13" ht="25.5" customHeight="1">
      <c r="A57" s="59" t="s">
        <v>96</v>
      </c>
      <c r="B57" s="60" t="s">
        <v>19</v>
      </c>
      <c r="C57" s="61" t="s">
        <v>97</v>
      </c>
      <c r="D57" s="62">
        <f>D58</f>
        <v>120000</v>
      </c>
      <c r="E57" s="62">
        <f>E58</f>
        <v>120000</v>
      </c>
      <c r="F57" s="62"/>
      <c r="G57" s="62">
        <f>G58</f>
        <v>7642.64</v>
      </c>
      <c r="H57" s="62">
        <f>H58</f>
        <v>7642.64</v>
      </c>
      <c r="I57" s="62" t="s">
        <v>21</v>
      </c>
      <c r="J57" s="66">
        <f t="shared" si="7"/>
        <v>6.3688666666666673</v>
      </c>
      <c r="K57" s="66">
        <f t="shared" si="8"/>
        <v>6.3688666666666673</v>
      </c>
      <c r="L57" s="66" t="e">
        <f t="shared" si="9"/>
        <v>#VALUE!</v>
      </c>
      <c r="M57" s="7"/>
    </row>
    <row r="58" spans="1:13" ht="25.5" customHeight="1">
      <c r="A58" s="26" t="s">
        <v>98</v>
      </c>
      <c r="B58" s="27" t="s">
        <v>19</v>
      </c>
      <c r="C58" s="28" t="s">
        <v>99</v>
      </c>
      <c r="D58" s="29">
        <f>SUM(D59:D62)</f>
        <v>120000</v>
      </c>
      <c r="E58" s="29">
        <f>SUM(E59:E62)</f>
        <v>120000</v>
      </c>
      <c r="F58" s="29"/>
      <c r="G58" s="29">
        <f>SUM(G59:G62)</f>
        <v>7642.64</v>
      </c>
      <c r="H58" s="29">
        <f>SUM(H59:H62)</f>
        <v>7642.64</v>
      </c>
      <c r="I58" s="29" t="s">
        <v>21</v>
      </c>
      <c r="J58" s="22">
        <f t="shared" si="7"/>
        <v>6.3688666666666673</v>
      </c>
      <c r="K58" s="22">
        <f t="shared" si="8"/>
        <v>6.3688666666666673</v>
      </c>
      <c r="L58" s="22" t="e">
        <f t="shared" si="9"/>
        <v>#VALUE!</v>
      </c>
      <c r="M58" s="7"/>
    </row>
    <row r="59" spans="1:13" ht="25.5" customHeight="1">
      <c r="A59" s="26" t="s">
        <v>100</v>
      </c>
      <c r="B59" s="27" t="s">
        <v>19</v>
      </c>
      <c r="C59" s="28" t="s">
        <v>101</v>
      </c>
      <c r="D59" s="29">
        <v>90000</v>
      </c>
      <c r="E59" s="29">
        <v>90000</v>
      </c>
      <c r="F59" s="29" t="s">
        <v>21</v>
      </c>
      <c r="G59" s="29">
        <v>7642.64</v>
      </c>
      <c r="H59" s="29">
        <v>7642.64</v>
      </c>
      <c r="I59" s="29" t="s">
        <v>21</v>
      </c>
      <c r="J59" s="22">
        <f t="shared" si="7"/>
        <v>8.4918222222222219</v>
      </c>
      <c r="K59" s="22">
        <f t="shared" si="8"/>
        <v>8.4918222222222219</v>
      </c>
      <c r="L59" s="22" t="e">
        <f t="shared" si="9"/>
        <v>#VALUE!</v>
      </c>
      <c r="M59" s="7"/>
    </row>
    <row r="60" spans="1:13" ht="25.5" customHeight="1">
      <c r="A60" s="26" t="s">
        <v>102</v>
      </c>
      <c r="B60" s="27" t="s">
        <v>19</v>
      </c>
      <c r="C60" s="28" t="s">
        <v>103</v>
      </c>
      <c r="D60" s="29">
        <v>10000</v>
      </c>
      <c r="E60" s="29">
        <v>10000</v>
      </c>
      <c r="F60" s="29" t="s">
        <v>21</v>
      </c>
      <c r="G60" s="29"/>
      <c r="H60" s="29"/>
      <c r="I60" s="29" t="s">
        <v>21</v>
      </c>
      <c r="J60" s="22">
        <f t="shared" si="7"/>
        <v>0</v>
      </c>
      <c r="K60" s="22">
        <f t="shared" si="8"/>
        <v>0</v>
      </c>
      <c r="L60" s="22" t="e">
        <f t="shared" si="9"/>
        <v>#VALUE!</v>
      </c>
      <c r="M60" s="7"/>
    </row>
    <row r="61" spans="1:13" ht="25.5" customHeight="1">
      <c r="A61" s="26" t="s">
        <v>104</v>
      </c>
      <c r="B61" s="27" t="s">
        <v>19</v>
      </c>
      <c r="C61" s="28" t="s">
        <v>105</v>
      </c>
      <c r="D61" s="29">
        <v>3000</v>
      </c>
      <c r="E61" s="29">
        <v>3000</v>
      </c>
      <c r="F61" s="29" t="s">
        <v>21</v>
      </c>
      <c r="G61" s="29"/>
      <c r="H61" s="29"/>
      <c r="I61" s="29" t="s">
        <v>21</v>
      </c>
      <c r="J61" s="22">
        <f t="shared" si="7"/>
        <v>0</v>
      </c>
      <c r="K61" s="22">
        <f t="shared" si="8"/>
        <v>0</v>
      </c>
      <c r="L61" s="22" t="e">
        <f t="shared" si="9"/>
        <v>#VALUE!</v>
      </c>
      <c r="M61" s="7"/>
    </row>
    <row r="62" spans="1:13" ht="25.5" customHeight="1">
      <c r="A62" s="26" t="s">
        <v>106</v>
      </c>
      <c r="B62" s="27" t="s">
        <v>19</v>
      </c>
      <c r="C62" s="28" t="s">
        <v>107</v>
      </c>
      <c r="D62" s="29">
        <v>17000</v>
      </c>
      <c r="E62" s="29">
        <v>17000</v>
      </c>
      <c r="F62" s="29" t="s">
        <v>21</v>
      </c>
      <c r="G62" s="29"/>
      <c r="H62" s="29"/>
      <c r="I62" s="29" t="s">
        <v>21</v>
      </c>
      <c r="J62" s="22">
        <f t="shared" si="7"/>
        <v>0</v>
      </c>
      <c r="K62" s="22">
        <f t="shared" si="8"/>
        <v>0</v>
      </c>
      <c r="L62" s="22" t="e">
        <f t="shared" si="9"/>
        <v>#VALUE!</v>
      </c>
      <c r="M62" s="7"/>
    </row>
    <row r="63" spans="1:13" ht="25.5" customHeight="1">
      <c r="A63" s="59" t="s">
        <v>108</v>
      </c>
      <c r="B63" s="60" t="s">
        <v>19</v>
      </c>
      <c r="C63" s="61" t="s">
        <v>109</v>
      </c>
      <c r="D63" s="62">
        <f t="shared" ref="D63:H65" si="14">D64</f>
        <v>6431600</v>
      </c>
      <c r="E63" s="62">
        <f t="shared" si="14"/>
        <v>6431600</v>
      </c>
      <c r="F63" s="62"/>
      <c r="G63" s="62">
        <f t="shared" ref="G63:H63" si="15">G64</f>
        <v>423154.45</v>
      </c>
      <c r="H63" s="62">
        <f t="shared" si="15"/>
        <v>423154.45</v>
      </c>
      <c r="I63" s="62" t="s">
        <v>21</v>
      </c>
      <c r="J63" s="66">
        <f t="shared" si="7"/>
        <v>6.5793029728216936</v>
      </c>
      <c r="K63" s="66">
        <f t="shared" si="8"/>
        <v>6.5793029728216936</v>
      </c>
      <c r="L63" s="66" t="e">
        <f t="shared" si="9"/>
        <v>#VALUE!</v>
      </c>
      <c r="M63" s="7"/>
    </row>
    <row r="64" spans="1:13" ht="15" customHeight="1">
      <c r="A64" s="26" t="s">
        <v>110</v>
      </c>
      <c r="B64" s="27" t="s">
        <v>19</v>
      </c>
      <c r="C64" s="28" t="s">
        <v>111</v>
      </c>
      <c r="D64" s="29">
        <f t="shared" si="14"/>
        <v>6431600</v>
      </c>
      <c r="E64" s="29">
        <f t="shared" si="14"/>
        <v>6431600</v>
      </c>
      <c r="F64" s="29"/>
      <c r="G64" s="29">
        <f t="shared" si="14"/>
        <v>423154.45</v>
      </c>
      <c r="H64" s="29">
        <f t="shared" si="14"/>
        <v>423154.45</v>
      </c>
      <c r="I64" s="29" t="s">
        <v>21</v>
      </c>
      <c r="J64" s="22">
        <f t="shared" si="7"/>
        <v>6.5793029728216936</v>
      </c>
      <c r="K64" s="22">
        <f t="shared" si="8"/>
        <v>6.5793029728216936</v>
      </c>
      <c r="L64" s="22" t="e">
        <f t="shared" si="9"/>
        <v>#VALUE!</v>
      </c>
      <c r="M64" s="7"/>
    </row>
    <row r="65" spans="1:13" ht="15" customHeight="1">
      <c r="A65" s="26" t="s">
        <v>112</v>
      </c>
      <c r="B65" s="27" t="s">
        <v>19</v>
      </c>
      <c r="C65" s="28" t="s">
        <v>113</v>
      </c>
      <c r="D65" s="29">
        <f t="shared" si="14"/>
        <v>6431600</v>
      </c>
      <c r="E65" s="29">
        <f t="shared" si="14"/>
        <v>6431600</v>
      </c>
      <c r="F65" s="29"/>
      <c r="G65" s="29">
        <f t="shared" si="14"/>
        <v>423154.45</v>
      </c>
      <c r="H65" s="29">
        <f t="shared" si="14"/>
        <v>423154.45</v>
      </c>
      <c r="I65" s="29" t="s">
        <v>21</v>
      </c>
      <c r="J65" s="22">
        <f t="shared" si="7"/>
        <v>6.5793029728216936</v>
      </c>
      <c r="K65" s="22">
        <f t="shared" si="8"/>
        <v>6.5793029728216936</v>
      </c>
      <c r="L65" s="22" t="e">
        <f t="shared" si="9"/>
        <v>#VALUE!</v>
      </c>
      <c r="M65" s="7"/>
    </row>
    <row r="66" spans="1:13" ht="38.25" customHeight="1">
      <c r="A66" s="26" t="s">
        <v>114</v>
      </c>
      <c r="B66" s="27" t="s">
        <v>19</v>
      </c>
      <c r="C66" s="28" t="s">
        <v>115</v>
      </c>
      <c r="D66" s="29">
        <v>6431600</v>
      </c>
      <c r="E66" s="29">
        <v>6431600</v>
      </c>
      <c r="F66" s="29"/>
      <c r="G66" s="29">
        <v>423154.45</v>
      </c>
      <c r="H66" s="29">
        <v>423154.45</v>
      </c>
      <c r="I66" s="29" t="s">
        <v>21</v>
      </c>
      <c r="J66" s="22">
        <f t="shared" si="7"/>
        <v>6.5793029728216936</v>
      </c>
      <c r="K66" s="22">
        <f t="shared" si="8"/>
        <v>6.5793029728216936</v>
      </c>
      <c r="L66" s="22" t="e">
        <f t="shared" si="9"/>
        <v>#VALUE!</v>
      </c>
      <c r="M66" s="7"/>
    </row>
    <row r="67" spans="1:13" ht="46.5" customHeight="1">
      <c r="A67" s="59" t="s">
        <v>116</v>
      </c>
      <c r="B67" s="60" t="s">
        <v>19</v>
      </c>
      <c r="C67" s="61" t="s">
        <v>117</v>
      </c>
      <c r="D67" s="62">
        <f t="shared" ref="D67:E69" si="16">D68</f>
        <v>0</v>
      </c>
      <c r="E67" s="62">
        <f t="shared" si="16"/>
        <v>0</v>
      </c>
      <c r="F67" s="62"/>
      <c r="G67" s="62">
        <f t="shared" ref="G67:H69" si="17">G68</f>
        <v>0</v>
      </c>
      <c r="H67" s="62">
        <f t="shared" si="17"/>
        <v>0</v>
      </c>
      <c r="I67" s="62" t="s">
        <v>21</v>
      </c>
      <c r="J67" s="66" t="e">
        <f t="shared" si="7"/>
        <v>#DIV/0!</v>
      </c>
      <c r="K67" s="66" t="e">
        <f t="shared" si="8"/>
        <v>#DIV/0!</v>
      </c>
      <c r="L67" s="66" t="e">
        <f t="shared" si="9"/>
        <v>#VALUE!</v>
      </c>
      <c r="M67" s="7"/>
    </row>
    <row r="68" spans="1:13" ht="76.5" customHeight="1">
      <c r="A68" s="26" t="s">
        <v>118</v>
      </c>
      <c r="B68" s="27" t="s">
        <v>19</v>
      </c>
      <c r="C68" s="28" t="s">
        <v>119</v>
      </c>
      <c r="D68" s="29">
        <f t="shared" si="16"/>
        <v>0</v>
      </c>
      <c r="E68" s="29">
        <f t="shared" si="16"/>
        <v>0</v>
      </c>
      <c r="F68" s="29"/>
      <c r="G68" s="29">
        <f t="shared" si="17"/>
        <v>0</v>
      </c>
      <c r="H68" s="29">
        <f t="shared" si="17"/>
        <v>0</v>
      </c>
      <c r="I68" s="29" t="s">
        <v>21</v>
      </c>
      <c r="J68" s="22" t="e">
        <f t="shared" si="7"/>
        <v>#DIV/0!</v>
      </c>
      <c r="K68" s="22" t="e">
        <f t="shared" si="8"/>
        <v>#DIV/0!</v>
      </c>
      <c r="L68" s="22" t="e">
        <f t="shared" si="9"/>
        <v>#VALUE!</v>
      </c>
      <c r="M68" s="7"/>
    </row>
    <row r="69" spans="1:13" ht="89.25" customHeight="1">
      <c r="A69" s="26" t="s">
        <v>120</v>
      </c>
      <c r="B69" s="27" t="s">
        <v>19</v>
      </c>
      <c r="C69" s="28" t="s">
        <v>121</v>
      </c>
      <c r="D69" s="29">
        <f t="shared" si="16"/>
        <v>0</v>
      </c>
      <c r="E69" s="29">
        <f t="shared" si="16"/>
        <v>0</v>
      </c>
      <c r="F69" s="29"/>
      <c r="G69" s="29">
        <f t="shared" si="17"/>
        <v>0</v>
      </c>
      <c r="H69" s="29">
        <f t="shared" si="17"/>
        <v>0</v>
      </c>
      <c r="I69" s="29" t="s">
        <v>21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#VALUE!</v>
      </c>
      <c r="M69" s="7"/>
    </row>
    <row r="70" spans="1:13" ht="159" customHeight="1">
      <c r="A70" s="26" t="s">
        <v>122</v>
      </c>
      <c r="B70" s="27" t="s">
        <v>19</v>
      </c>
      <c r="C70" s="28" t="s">
        <v>123</v>
      </c>
      <c r="D70" s="29"/>
      <c r="E70" s="29"/>
      <c r="F70" s="29"/>
      <c r="G70" s="29"/>
      <c r="H70" s="29"/>
      <c r="I70" s="29" t="s">
        <v>21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#VALUE!</v>
      </c>
      <c r="M70" s="7"/>
    </row>
    <row r="71" spans="1:13" ht="15" customHeight="1">
      <c r="A71" s="59" t="s">
        <v>124</v>
      </c>
      <c r="B71" s="60" t="s">
        <v>19</v>
      </c>
      <c r="C71" s="61" t="s">
        <v>125</v>
      </c>
      <c r="D71" s="62">
        <f>SUM(D72:D80)</f>
        <v>1227000</v>
      </c>
      <c r="E71" s="62">
        <f>SUM(E72:E80)</f>
        <v>1227000</v>
      </c>
      <c r="F71" s="62"/>
      <c r="G71" s="62">
        <f>SUM(G72:G80)</f>
        <v>150105.48000000001</v>
      </c>
      <c r="H71" s="62">
        <f>SUM(H72:H80)</f>
        <v>150105.48000000001</v>
      </c>
      <c r="I71" s="62"/>
      <c r="J71" s="66">
        <f t="shared" si="7"/>
        <v>12.233535452322739</v>
      </c>
      <c r="K71" s="66">
        <f t="shared" si="8"/>
        <v>12.233535452322739</v>
      </c>
      <c r="L71" s="66" t="e">
        <f t="shared" si="9"/>
        <v>#DIV/0!</v>
      </c>
      <c r="M71" s="7"/>
    </row>
    <row r="72" spans="1:13" ht="76.5" customHeight="1">
      <c r="A72" s="26" t="s">
        <v>126</v>
      </c>
      <c r="B72" s="27" t="s">
        <v>19</v>
      </c>
      <c r="C72" s="28" t="s">
        <v>127</v>
      </c>
      <c r="D72" s="29">
        <v>5000</v>
      </c>
      <c r="E72" s="29">
        <v>5000</v>
      </c>
      <c r="F72" s="29" t="s">
        <v>21</v>
      </c>
      <c r="G72" s="29">
        <v>-468.75</v>
      </c>
      <c r="H72" s="29">
        <v>-468.75</v>
      </c>
      <c r="I72" s="29" t="s">
        <v>21</v>
      </c>
      <c r="J72" s="22">
        <f t="shared" si="7"/>
        <v>-9.375</v>
      </c>
      <c r="K72" s="22">
        <f t="shared" si="8"/>
        <v>-9.375</v>
      </c>
      <c r="L72" s="22" t="e">
        <f t="shared" si="9"/>
        <v>#VALUE!</v>
      </c>
      <c r="M72" s="7"/>
    </row>
    <row r="73" spans="1:13" ht="76.5" customHeight="1">
      <c r="A73" s="26" t="s">
        <v>367</v>
      </c>
      <c r="B73" s="27" t="s">
        <v>19</v>
      </c>
      <c r="C73" s="28" t="s">
        <v>411</v>
      </c>
      <c r="D73" s="29"/>
      <c r="E73" s="29"/>
      <c r="F73" s="29"/>
      <c r="G73" s="29"/>
      <c r="H73" s="29"/>
      <c r="I73" s="29"/>
      <c r="J73" s="22" t="e">
        <f t="shared" si="7"/>
        <v>#DIV/0!</v>
      </c>
      <c r="K73" s="22" t="e">
        <f t="shared" si="8"/>
        <v>#DIV/0!</v>
      </c>
      <c r="L73" s="22" t="e">
        <f t="shared" si="9"/>
        <v>#DIV/0!</v>
      </c>
      <c r="M73" s="7"/>
    </row>
    <row r="74" spans="1:13" ht="63.75" customHeight="1">
      <c r="A74" s="26" t="s">
        <v>128</v>
      </c>
      <c r="B74" s="27" t="s">
        <v>19</v>
      </c>
      <c r="C74" s="28" t="s">
        <v>129</v>
      </c>
      <c r="D74" s="29">
        <v>25000</v>
      </c>
      <c r="E74" s="29">
        <v>25000</v>
      </c>
      <c r="F74" s="29" t="s">
        <v>21</v>
      </c>
      <c r="G74" s="29">
        <v>-500</v>
      </c>
      <c r="H74" s="29">
        <v>-500</v>
      </c>
      <c r="I74" s="29" t="s">
        <v>21</v>
      </c>
      <c r="J74" s="22">
        <f t="shared" si="7"/>
        <v>-2</v>
      </c>
      <c r="K74" s="22">
        <f t="shared" si="8"/>
        <v>-2</v>
      </c>
      <c r="L74" s="22" t="e">
        <f t="shared" si="9"/>
        <v>#VALUE!</v>
      </c>
      <c r="M74" s="7"/>
    </row>
    <row r="75" spans="1:13" ht="38.25" customHeight="1">
      <c r="A75" s="26" t="s">
        <v>130</v>
      </c>
      <c r="B75" s="27" t="s">
        <v>19</v>
      </c>
      <c r="C75" s="28" t="s">
        <v>131</v>
      </c>
      <c r="D75" s="29">
        <v>15000</v>
      </c>
      <c r="E75" s="29">
        <v>15000</v>
      </c>
      <c r="F75" s="29" t="s">
        <v>21</v>
      </c>
      <c r="G75" s="29">
        <v>500</v>
      </c>
      <c r="H75" s="29">
        <v>500</v>
      </c>
      <c r="I75" s="29" t="s">
        <v>21</v>
      </c>
      <c r="J75" s="22">
        <f t="shared" si="7"/>
        <v>3.3333333333333335</v>
      </c>
      <c r="K75" s="22">
        <f t="shared" si="8"/>
        <v>3.3333333333333335</v>
      </c>
      <c r="L75" s="22" t="e">
        <f t="shared" si="9"/>
        <v>#VALUE!</v>
      </c>
      <c r="M75" s="7"/>
    </row>
    <row r="76" spans="1:13" ht="63.75" customHeight="1">
      <c r="A76" s="26" t="s">
        <v>132</v>
      </c>
      <c r="B76" s="27" t="s">
        <v>19</v>
      </c>
      <c r="C76" s="28" t="s">
        <v>133</v>
      </c>
      <c r="D76" s="29">
        <v>2000</v>
      </c>
      <c r="E76" s="29">
        <v>2000</v>
      </c>
      <c r="F76" s="29"/>
      <c r="G76" s="29">
        <v>2025.95</v>
      </c>
      <c r="H76" s="29">
        <v>2025.95</v>
      </c>
      <c r="I76" s="29" t="s">
        <v>21</v>
      </c>
      <c r="J76" s="29">
        <f t="shared" si="7"/>
        <v>101.2975</v>
      </c>
      <c r="K76" s="29">
        <f t="shared" si="8"/>
        <v>101.2975</v>
      </c>
      <c r="L76" s="29"/>
      <c r="M76" s="7"/>
    </row>
    <row r="77" spans="1:13" ht="36.75" customHeight="1">
      <c r="A77" s="26" t="s">
        <v>134</v>
      </c>
      <c r="B77" s="27" t="s">
        <v>19</v>
      </c>
      <c r="C77" s="28" t="s">
        <v>135</v>
      </c>
      <c r="D77" s="29">
        <v>150000</v>
      </c>
      <c r="E77" s="29">
        <v>150000</v>
      </c>
      <c r="F77" s="29" t="s">
        <v>21</v>
      </c>
      <c r="G77" s="29"/>
      <c r="H77" s="29"/>
      <c r="I77" s="29" t="s">
        <v>21</v>
      </c>
      <c r="J77" s="22">
        <f t="shared" ref="J77:L81" si="18">G77/D77*100</f>
        <v>0</v>
      </c>
      <c r="K77" s="22">
        <f t="shared" si="18"/>
        <v>0</v>
      </c>
      <c r="L77" s="22" t="e">
        <f t="shared" si="18"/>
        <v>#VALUE!</v>
      </c>
      <c r="M77" s="7"/>
    </row>
    <row r="78" spans="1:13" ht="63.75" customHeight="1">
      <c r="A78" s="26" t="s">
        <v>136</v>
      </c>
      <c r="B78" s="27" t="s">
        <v>19</v>
      </c>
      <c r="C78" s="28" t="s">
        <v>137</v>
      </c>
      <c r="D78" s="29">
        <v>30000</v>
      </c>
      <c r="E78" s="29">
        <v>30000</v>
      </c>
      <c r="F78" s="29" t="s">
        <v>21</v>
      </c>
      <c r="G78" s="29">
        <v>3000</v>
      </c>
      <c r="H78" s="29">
        <v>3000</v>
      </c>
      <c r="I78" s="29" t="s">
        <v>21</v>
      </c>
      <c r="J78" s="22">
        <f t="shared" si="18"/>
        <v>10</v>
      </c>
      <c r="K78" s="22">
        <f t="shared" si="18"/>
        <v>10</v>
      </c>
      <c r="L78" s="22" t="e">
        <f t="shared" si="18"/>
        <v>#VALUE!</v>
      </c>
      <c r="M78" s="7"/>
    </row>
    <row r="79" spans="1:13" ht="63.75" customHeight="1">
      <c r="A79" s="26" t="s">
        <v>384</v>
      </c>
      <c r="B79" s="27" t="s">
        <v>19</v>
      </c>
      <c r="C79" s="28" t="s">
        <v>385</v>
      </c>
      <c r="D79" s="29"/>
      <c r="E79" s="29"/>
      <c r="F79" s="29"/>
      <c r="G79" s="29"/>
      <c r="H79" s="29"/>
      <c r="I79" s="29"/>
      <c r="J79" s="22"/>
      <c r="K79" s="22"/>
      <c r="L79" s="22"/>
      <c r="M79" s="7"/>
    </row>
    <row r="80" spans="1:13" ht="59.25" customHeight="1">
      <c r="A80" s="26" t="s">
        <v>138</v>
      </c>
      <c r="B80" s="27" t="s">
        <v>19</v>
      </c>
      <c r="C80" s="28" t="s">
        <v>139</v>
      </c>
      <c r="D80" s="29">
        <v>1000000</v>
      </c>
      <c r="E80" s="29">
        <v>1000000</v>
      </c>
      <c r="F80" s="29" t="s">
        <v>21</v>
      </c>
      <c r="G80" s="29">
        <v>145548.28</v>
      </c>
      <c r="H80" s="29">
        <v>145548.28</v>
      </c>
      <c r="I80" s="29" t="s">
        <v>21</v>
      </c>
      <c r="J80" s="22">
        <f t="shared" si="18"/>
        <v>14.554828000000001</v>
      </c>
      <c r="K80" s="22">
        <f t="shared" si="18"/>
        <v>14.554828000000001</v>
      </c>
      <c r="L80" s="22" t="e">
        <f t="shared" si="18"/>
        <v>#VALUE!</v>
      </c>
      <c r="M80" s="7"/>
    </row>
    <row r="81" spans="1:13" ht="15" customHeight="1">
      <c r="A81" s="59" t="s">
        <v>140</v>
      </c>
      <c r="B81" s="60" t="s">
        <v>19</v>
      </c>
      <c r="C81" s="61" t="s">
        <v>141</v>
      </c>
      <c r="D81" s="62">
        <f t="shared" ref="D81:F81" si="19">D85+D82</f>
        <v>344000</v>
      </c>
      <c r="E81" s="62">
        <f t="shared" si="19"/>
        <v>220000</v>
      </c>
      <c r="F81" s="62">
        <f t="shared" si="19"/>
        <v>124000</v>
      </c>
      <c r="G81" s="62">
        <f>G85+G82+G83</f>
        <v>4860</v>
      </c>
      <c r="H81" s="62">
        <f>H85+H82+H83</f>
        <v>0</v>
      </c>
      <c r="I81" s="62">
        <f>I85+I82+I83</f>
        <v>4860</v>
      </c>
      <c r="J81" s="66">
        <f t="shared" si="18"/>
        <v>1.4127906976744187</v>
      </c>
      <c r="K81" s="66">
        <f t="shared" si="18"/>
        <v>0</v>
      </c>
      <c r="L81" s="66">
        <f t="shared" si="18"/>
        <v>3.9193548387096775</v>
      </c>
      <c r="M81" s="7"/>
    </row>
    <row r="82" spans="1:13" ht="15" customHeight="1">
      <c r="A82" s="26" t="s">
        <v>142</v>
      </c>
      <c r="B82" s="27" t="s">
        <v>19</v>
      </c>
      <c r="C82" s="28" t="s">
        <v>143</v>
      </c>
      <c r="D82" s="29"/>
      <c r="E82" s="29"/>
      <c r="F82" s="29"/>
      <c r="G82" s="29"/>
      <c r="H82" s="29"/>
      <c r="I82" s="29"/>
      <c r="J82" s="29"/>
      <c r="K82" s="29"/>
      <c r="L82" s="29"/>
      <c r="M82" s="7"/>
    </row>
    <row r="83" spans="1:13" ht="15" customHeight="1">
      <c r="A83" s="26" t="s">
        <v>142</v>
      </c>
      <c r="B83" s="27" t="s">
        <v>19</v>
      </c>
      <c r="C83" s="28" t="s">
        <v>395</v>
      </c>
      <c r="D83" s="29"/>
      <c r="E83" s="29"/>
      <c r="F83" s="29"/>
      <c r="G83" s="29"/>
      <c r="H83" s="29"/>
      <c r="I83" s="29"/>
      <c r="J83" s="22" t="e">
        <f t="shared" ref="J83:L88" si="20">G83/D83*100</f>
        <v>#DIV/0!</v>
      </c>
      <c r="K83" s="29"/>
      <c r="L83" s="29"/>
      <c r="M83" s="7"/>
    </row>
    <row r="84" spans="1:13" ht="25.5" customHeight="1">
      <c r="A84" s="26" t="s">
        <v>144</v>
      </c>
      <c r="B84" s="27" t="s">
        <v>19</v>
      </c>
      <c r="C84" s="28" t="s">
        <v>388</v>
      </c>
      <c r="D84" s="29"/>
      <c r="E84" s="29"/>
      <c r="F84" s="29"/>
      <c r="G84" s="29"/>
      <c r="H84" s="29"/>
      <c r="I84" s="29"/>
      <c r="J84" s="22" t="e">
        <f t="shared" si="20"/>
        <v>#DIV/0!</v>
      </c>
      <c r="K84" s="29"/>
      <c r="L84" s="29"/>
      <c r="M84" s="7"/>
    </row>
    <row r="85" spans="1:13" ht="15" customHeight="1">
      <c r="A85" s="26" t="s">
        <v>145</v>
      </c>
      <c r="B85" s="27" t="s">
        <v>19</v>
      </c>
      <c r="C85" s="28" t="s">
        <v>146</v>
      </c>
      <c r="D85" s="29">
        <f t="shared" ref="D85:I85" si="21">SUM(D86:D87)</f>
        <v>344000</v>
      </c>
      <c r="E85" s="29">
        <f t="shared" si="21"/>
        <v>220000</v>
      </c>
      <c r="F85" s="29">
        <f t="shared" si="21"/>
        <v>124000</v>
      </c>
      <c r="G85" s="29">
        <f t="shared" si="21"/>
        <v>4860</v>
      </c>
      <c r="H85" s="29">
        <f t="shared" si="21"/>
        <v>0</v>
      </c>
      <c r="I85" s="29">
        <f t="shared" si="21"/>
        <v>4860</v>
      </c>
      <c r="J85" s="22">
        <f t="shared" si="20"/>
        <v>1.4127906976744187</v>
      </c>
      <c r="K85" s="22">
        <f t="shared" si="20"/>
        <v>0</v>
      </c>
      <c r="L85" s="22">
        <f t="shared" si="20"/>
        <v>3.9193548387096775</v>
      </c>
      <c r="M85" s="7"/>
    </row>
    <row r="86" spans="1:13" ht="25.5" customHeight="1">
      <c r="A86" s="26" t="s">
        <v>147</v>
      </c>
      <c r="B86" s="27" t="s">
        <v>19</v>
      </c>
      <c r="C86" s="28" t="s">
        <v>148</v>
      </c>
      <c r="D86" s="29">
        <v>220000</v>
      </c>
      <c r="E86" s="29">
        <v>220000</v>
      </c>
      <c r="F86" s="29" t="s">
        <v>21</v>
      </c>
      <c r="G86" s="29"/>
      <c r="H86" s="29"/>
      <c r="I86" s="29" t="s">
        <v>21</v>
      </c>
      <c r="J86" s="22">
        <f t="shared" si="20"/>
        <v>0</v>
      </c>
      <c r="K86" s="22">
        <f t="shared" si="20"/>
        <v>0</v>
      </c>
      <c r="L86" s="22" t="e">
        <f t="shared" si="20"/>
        <v>#VALUE!</v>
      </c>
      <c r="M86" s="7"/>
    </row>
    <row r="87" spans="1:13" ht="25.5" customHeight="1">
      <c r="A87" s="26" t="s">
        <v>149</v>
      </c>
      <c r="B87" s="27" t="s">
        <v>19</v>
      </c>
      <c r="C87" s="28" t="s">
        <v>416</v>
      </c>
      <c r="D87" s="29">
        <v>124000</v>
      </c>
      <c r="E87" s="29" t="s">
        <v>21</v>
      </c>
      <c r="F87" s="29">
        <v>124000</v>
      </c>
      <c r="G87" s="29">
        <v>4860</v>
      </c>
      <c r="H87" s="29" t="s">
        <v>21</v>
      </c>
      <c r="I87" s="29">
        <v>4860</v>
      </c>
      <c r="J87" s="22">
        <f t="shared" si="20"/>
        <v>3.9193548387096775</v>
      </c>
      <c r="K87" s="22" t="e">
        <f t="shared" si="20"/>
        <v>#VALUE!</v>
      </c>
      <c r="L87" s="22">
        <f t="shared" si="20"/>
        <v>3.9193548387096775</v>
      </c>
      <c r="M87" s="7"/>
    </row>
    <row r="88" spans="1:13" ht="30.75" customHeight="1">
      <c r="A88" s="59" t="s">
        <v>150</v>
      </c>
      <c r="B88" s="60" t="s">
        <v>19</v>
      </c>
      <c r="C88" s="61" t="s">
        <v>151</v>
      </c>
      <c r="D88" s="62">
        <v>317817800</v>
      </c>
      <c r="E88" s="62">
        <v>294156200</v>
      </c>
      <c r="F88" s="62">
        <v>39843900</v>
      </c>
      <c r="G88" s="62">
        <v>18966303.18</v>
      </c>
      <c r="H88" s="62">
        <v>17072428.16</v>
      </c>
      <c r="I88" s="62">
        <v>2743400</v>
      </c>
      <c r="J88" s="66">
        <f t="shared" si="20"/>
        <v>5.9676654926187265</v>
      </c>
      <c r="K88" s="66">
        <f t="shared" si="20"/>
        <v>5.8038648038015177</v>
      </c>
      <c r="L88" s="66">
        <f t="shared" si="20"/>
        <v>6.8853701570378405</v>
      </c>
      <c r="M88" s="7"/>
    </row>
    <row r="89" spans="1:13" ht="48" customHeight="1">
      <c r="A89" s="26" t="s">
        <v>152</v>
      </c>
      <c r="B89" s="27" t="s">
        <v>19</v>
      </c>
      <c r="C89" s="28" t="s">
        <v>153</v>
      </c>
      <c r="D89" s="29"/>
      <c r="E89" s="29"/>
      <c r="F89" s="29"/>
      <c r="G89" s="29"/>
      <c r="H89" s="29"/>
      <c r="I89" s="29"/>
      <c r="J89" s="29"/>
      <c r="K89" s="29"/>
      <c r="L89" s="29"/>
      <c r="M89" s="7"/>
    </row>
    <row r="90" spans="1:13" ht="30.75" customHeight="1">
      <c r="A90" s="26" t="s">
        <v>154</v>
      </c>
      <c r="B90" s="27" t="s">
        <v>19</v>
      </c>
      <c r="C90" s="28" t="s">
        <v>155</v>
      </c>
      <c r="D90" s="29">
        <f>D91+D92+D94+D95</f>
        <v>289053800</v>
      </c>
      <c r="E90" s="29">
        <f>E91+E92+E94+E95</f>
        <v>261472200</v>
      </c>
      <c r="F90" s="29">
        <f t="shared" ref="D90:I91" si="22">F91+F92</f>
        <v>27581600</v>
      </c>
      <c r="G90" s="29">
        <f>G91+G92+G94+G95</f>
        <v>24086400</v>
      </c>
      <c r="H90" s="29">
        <f>H91+H92+H94+H95</f>
        <v>21788000</v>
      </c>
      <c r="I90" s="29">
        <f t="shared" si="22"/>
        <v>2298400</v>
      </c>
      <c r="J90" s="22">
        <f t="shared" ref="J90:L95" si="23">G90/D90*100</f>
        <v>8.3328432284924112</v>
      </c>
      <c r="K90" s="22">
        <f t="shared" si="23"/>
        <v>8.3328170260547765</v>
      </c>
      <c r="L90" s="22">
        <f t="shared" si="23"/>
        <v>8.3330916263015915</v>
      </c>
      <c r="M90" s="7"/>
    </row>
    <row r="91" spans="1:13" ht="27" customHeight="1">
      <c r="A91" s="26" t="s">
        <v>156</v>
      </c>
      <c r="B91" s="27" t="s">
        <v>19</v>
      </c>
      <c r="C91" s="28" t="s">
        <v>157</v>
      </c>
      <c r="D91" s="29">
        <f t="shared" si="22"/>
        <v>150154200</v>
      </c>
      <c r="E91" s="29">
        <f t="shared" si="22"/>
        <v>122572600</v>
      </c>
      <c r="F91" s="29">
        <f t="shared" si="22"/>
        <v>27581600</v>
      </c>
      <c r="G91" s="29">
        <f t="shared" si="22"/>
        <v>12512400</v>
      </c>
      <c r="H91" s="29">
        <f t="shared" si="22"/>
        <v>10214000</v>
      </c>
      <c r="I91" s="29">
        <f t="shared" si="22"/>
        <v>2298400</v>
      </c>
      <c r="J91" s="22">
        <f t="shared" si="23"/>
        <v>8.3330336414166233</v>
      </c>
      <c r="K91" s="22">
        <f t="shared" si="23"/>
        <v>8.3330205935094792</v>
      </c>
      <c r="L91" s="22">
        <f t="shared" si="23"/>
        <v>8.3330916263015915</v>
      </c>
      <c r="M91" s="7"/>
    </row>
    <row r="92" spans="1:13" ht="45" customHeight="1">
      <c r="A92" s="26" t="s">
        <v>158</v>
      </c>
      <c r="B92" s="27" t="s">
        <v>19</v>
      </c>
      <c r="C92" s="28" t="s">
        <v>159</v>
      </c>
      <c r="D92" s="29">
        <v>122572600</v>
      </c>
      <c r="E92" s="29">
        <v>122572600</v>
      </c>
      <c r="F92" s="29"/>
      <c r="G92" s="29">
        <v>10214000</v>
      </c>
      <c r="H92" s="29">
        <v>10214000</v>
      </c>
      <c r="I92" s="29"/>
      <c r="J92" s="22">
        <f t="shared" si="23"/>
        <v>8.3330205935094792</v>
      </c>
      <c r="K92" s="22">
        <f t="shared" si="23"/>
        <v>8.3330205935094792</v>
      </c>
      <c r="L92" s="22" t="e">
        <f t="shared" si="23"/>
        <v>#DIV/0!</v>
      </c>
      <c r="M92" s="7"/>
    </row>
    <row r="93" spans="1:13" ht="47.25" customHeight="1">
      <c r="A93" s="26" t="s">
        <v>160</v>
      </c>
      <c r="B93" s="27" t="s">
        <v>19</v>
      </c>
      <c r="C93" s="28" t="s">
        <v>161</v>
      </c>
      <c r="D93" s="29">
        <v>27581600</v>
      </c>
      <c r="E93" s="29"/>
      <c r="F93" s="29">
        <v>27581600</v>
      </c>
      <c r="G93" s="29">
        <v>2298400</v>
      </c>
      <c r="H93" s="29"/>
      <c r="I93" s="29">
        <v>2298400</v>
      </c>
      <c r="J93" s="22">
        <f t="shared" si="23"/>
        <v>8.3330916263015915</v>
      </c>
      <c r="K93" s="22" t="e">
        <f t="shared" si="23"/>
        <v>#DIV/0!</v>
      </c>
      <c r="L93" s="22">
        <f t="shared" si="23"/>
        <v>8.3330916263015915</v>
      </c>
      <c r="M93" s="7"/>
    </row>
    <row r="94" spans="1:13" ht="47.25" customHeight="1">
      <c r="A94" s="26" t="s">
        <v>162</v>
      </c>
      <c r="B94" s="27" t="s">
        <v>19</v>
      </c>
      <c r="C94" s="28" t="s">
        <v>163</v>
      </c>
      <c r="D94" s="29"/>
      <c r="E94" s="29"/>
      <c r="F94" s="29"/>
      <c r="G94" s="29"/>
      <c r="H94" s="29"/>
      <c r="I94" s="29"/>
      <c r="J94" s="29"/>
      <c r="K94" s="29"/>
      <c r="L94" s="29"/>
      <c r="M94" s="7"/>
    </row>
    <row r="95" spans="1:13" ht="61.5" customHeight="1">
      <c r="A95" s="26" t="s">
        <v>164</v>
      </c>
      <c r="B95" s="27" t="s">
        <v>19</v>
      </c>
      <c r="C95" s="28" t="s">
        <v>389</v>
      </c>
      <c r="D95" s="29">
        <v>16327000</v>
      </c>
      <c r="E95" s="29">
        <v>16327000</v>
      </c>
      <c r="F95" s="29"/>
      <c r="G95" s="29">
        <v>1360000</v>
      </c>
      <c r="H95" s="29">
        <v>1360000</v>
      </c>
      <c r="I95" s="29"/>
      <c r="J95" s="22">
        <f t="shared" si="23"/>
        <v>8.3297605193850686</v>
      </c>
      <c r="K95" s="29"/>
      <c r="L95" s="29"/>
      <c r="M95" s="7"/>
    </row>
    <row r="96" spans="1:13" ht="25.5" customHeight="1">
      <c r="A96" s="59" t="s">
        <v>165</v>
      </c>
      <c r="B96" s="60" t="s">
        <v>19</v>
      </c>
      <c r="C96" s="61" t="s">
        <v>166</v>
      </c>
      <c r="D96" s="62">
        <f>D98+D99+D97</f>
        <v>21046400</v>
      </c>
      <c r="E96" s="62">
        <f>E98+E99+E97</f>
        <v>21046400</v>
      </c>
      <c r="F96" s="62">
        <f t="shared" ref="F96" si="24">F98+F99</f>
        <v>0</v>
      </c>
      <c r="G96" s="62">
        <f>G98+G99+G97</f>
        <v>0</v>
      </c>
      <c r="H96" s="62">
        <f>H98+H99+H97</f>
        <v>0</v>
      </c>
      <c r="I96" s="62">
        <f>I98+I99+I97</f>
        <v>0</v>
      </c>
      <c r="J96" s="66">
        <f>G96/D96*100</f>
        <v>0</v>
      </c>
      <c r="K96" s="66">
        <f>H96/E96*100</f>
        <v>0</v>
      </c>
      <c r="L96" s="66" t="e">
        <f>I96/F96*100</f>
        <v>#DIV/0!</v>
      </c>
      <c r="M96" s="7"/>
    </row>
    <row r="97" spans="1:13" ht="36" customHeight="1">
      <c r="A97" s="26" t="s">
        <v>408</v>
      </c>
      <c r="B97" s="27" t="s">
        <v>19</v>
      </c>
      <c r="C97" s="28" t="s">
        <v>409</v>
      </c>
      <c r="D97" s="29"/>
      <c r="E97" s="29"/>
      <c r="F97" s="29"/>
      <c r="G97" s="29"/>
      <c r="H97" s="29"/>
      <c r="I97" s="29"/>
      <c r="J97" s="29"/>
      <c r="K97" s="29"/>
      <c r="L97" s="29"/>
      <c r="M97" s="7"/>
    </row>
    <row r="98" spans="1:13" ht="63" customHeight="1">
      <c r="A98" s="26" t="s">
        <v>390</v>
      </c>
      <c r="B98" s="27" t="s">
        <v>19</v>
      </c>
      <c r="C98" s="28" t="s">
        <v>391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15" customHeight="1">
      <c r="A99" s="26" t="s">
        <v>167</v>
      </c>
      <c r="B99" s="27" t="s">
        <v>19</v>
      </c>
      <c r="C99" s="28" t="s">
        <v>168</v>
      </c>
      <c r="D99" s="29">
        <f t="shared" ref="D99:I99" si="25">D100+D101</f>
        <v>21046400</v>
      </c>
      <c r="E99" s="29">
        <f t="shared" si="25"/>
        <v>21046400</v>
      </c>
      <c r="F99" s="29">
        <f t="shared" si="25"/>
        <v>0</v>
      </c>
      <c r="G99" s="29">
        <f t="shared" si="25"/>
        <v>0</v>
      </c>
      <c r="H99" s="29">
        <f t="shared" si="25"/>
        <v>0</v>
      </c>
      <c r="I99" s="29">
        <f t="shared" si="25"/>
        <v>0</v>
      </c>
      <c r="J99" s="22">
        <f t="shared" ref="J99:L101" si="26">G99/D99*100</f>
        <v>0</v>
      </c>
      <c r="K99" s="22">
        <f t="shared" si="26"/>
        <v>0</v>
      </c>
      <c r="L99" s="22" t="e">
        <f t="shared" si="26"/>
        <v>#DIV/0!</v>
      </c>
      <c r="M99" s="7"/>
    </row>
    <row r="100" spans="1:13" ht="25.5" customHeight="1">
      <c r="A100" s="26" t="s">
        <v>169</v>
      </c>
      <c r="B100" s="27" t="s">
        <v>19</v>
      </c>
      <c r="C100" s="28" t="s">
        <v>170</v>
      </c>
      <c r="D100" s="29">
        <v>21046400</v>
      </c>
      <c r="E100" s="29">
        <v>21046400</v>
      </c>
      <c r="F100" s="29"/>
      <c r="G100" s="29"/>
      <c r="H100" s="29"/>
      <c r="I100" s="29"/>
      <c r="J100" s="22">
        <f t="shared" si="26"/>
        <v>0</v>
      </c>
      <c r="K100" s="22">
        <f t="shared" si="26"/>
        <v>0</v>
      </c>
      <c r="L100" s="22" t="e">
        <f t="shared" si="26"/>
        <v>#DIV/0!</v>
      </c>
      <c r="M100" s="7"/>
    </row>
    <row r="101" spans="1:13" ht="24.75" customHeight="1">
      <c r="A101" s="26" t="s">
        <v>171</v>
      </c>
      <c r="B101" s="27" t="s">
        <v>19</v>
      </c>
      <c r="C101" s="28" t="s">
        <v>392</v>
      </c>
      <c r="D101" s="29"/>
      <c r="E101" s="29"/>
      <c r="F101" s="29"/>
      <c r="G101" s="29"/>
      <c r="H101" s="29"/>
      <c r="I101" s="29"/>
      <c r="J101" s="22" t="e">
        <f t="shared" si="26"/>
        <v>#DIV/0!</v>
      </c>
      <c r="K101" s="29"/>
      <c r="L101" s="29"/>
      <c r="M101" s="7"/>
    </row>
    <row r="102" spans="1:13" ht="25.5" customHeight="1">
      <c r="A102" s="59" t="s">
        <v>172</v>
      </c>
      <c r="B102" s="60" t="s">
        <v>19</v>
      </c>
      <c r="C102" s="61" t="s">
        <v>173</v>
      </c>
      <c r="D102" s="62">
        <f t="shared" ref="D102:H102" si="27">SUM(D103:D116)</f>
        <v>260580400</v>
      </c>
      <c r="E102" s="62">
        <f t="shared" si="27"/>
        <v>259279800</v>
      </c>
      <c r="F102" s="62">
        <f t="shared" si="27"/>
        <v>1300600</v>
      </c>
      <c r="G102" s="62">
        <f t="shared" si="27"/>
        <v>10069606.359999999</v>
      </c>
      <c r="H102" s="62">
        <f t="shared" si="27"/>
        <v>10069606.359999999</v>
      </c>
      <c r="I102" s="29">
        <v>544995.04</v>
      </c>
      <c r="J102" s="66">
        <f>G102/D102*100</f>
        <v>3.864299218206741</v>
      </c>
      <c r="K102" s="66">
        <f>H102/E102*100</f>
        <v>3.8836833258896371</v>
      </c>
      <c r="L102" s="66">
        <f>I102/F102*100</f>
        <v>41.903355374442569</v>
      </c>
      <c r="M102" s="7"/>
    </row>
    <row r="103" spans="1:13" ht="51" customHeight="1">
      <c r="A103" s="26" t="s">
        <v>174</v>
      </c>
      <c r="B103" s="27" t="s">
        <v>19</v>
      </c>
      <c r="C103" s="28" t="s">
        <v>175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7"/>
    </row>
    <row r="104" spans="1:13" ht="51" customHeight="1">
      <c r="A104" s="26" t="s">
        <v>176</v>
      </c>
      <c r="B104" s="27" t="s">
        <v>19</v>
      </c>
      <c r="C104" s="28" t="s">
        <v>177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38.25" customHeight="1">
      <c r="A105" s="26" t="s">
        <v>178</v>
      </c>
      <c r="B105" s="27" t="s">
        <v>19</v>
      </c>
      <c r="C105" s="28" t="s">
        <v>179</v>
      </c>
      <c r="D105" s="29">
        <v>557900</v>
      </c>
      <c r="E105" s="29"/>
      <c r="F105" s="29">
        <v>557900</v>
      </c>
      <c r="G105" s="29"/>
      <c r="H105" s="29">
        <v>0</v>
      </c>
      <c r="I105" s="29"/>
      <c r="J105" s="22">
        <f t="shared" ref="J105:L111" si="28">G105/D105*100</f>
        <v>0</v>
      </c>
      <c r="K105" s="22" t="e">
        <f t="shared" si="28"/>
        <v>#DIV/0!</v>
      </c>
      <c r="L105" s="22">
        <f t="shared" si="28"/>
        <v>0</v>
      </c>
      <c r="M105" s="7"/>
    </row>
    <row r="106" spans="1:13" ht="51" customHeight="1">
      <c r="A106" s="26" t="s">
        <v>180</v>
      </c>
      <c r="B106" s="27" t="s">
        <v>19</v>
      </c>
      <c r="C106" s="28" t="s">
        <v>181</v>
      </c>
      <c r="D106" s="29">
        <v>557900</v>
      </c>
      <c r="E106" s="29"/>
      <c r="F106" s="29">
        <v>557900</v>
      </c>
      <c r="G106" s="29"/>
      <c r="H106" s="29">
        <v>0</v>
      </c>
      <c r="I106" s="29"/>
      <c r="J106" s="22">
        <f t="shared" si="28"/>
        <v>0</v>
      </c>
      <c r="K106" s="22" t="e">
        <f t="shared" si="28"/>
        <v>#DIV/0!</v>
      </c>
      <c r="L106" s="22">
        <f t="shared" si="28"/>
        <v>0</v>
      </c>
      <c r="M106" s="7"/>
    </row>
    <row r="107" spans="1:13" ht="63" customHeight="1">
      <c r="A107" s="26" t="s">
        <v>182</v>
      </c>
      <c r="B107" s="27" t="s">
        <v>19</v>
      </c>
      <c r="C107" s="28" t="s">
        <v>183</v>
      </c>
      <c r="D107" s="29">
        <v>15140700</v>
      </c>
      <c r="E107" s="29">
        <v>15140700</v>
      </c>
      <c r="F107" s="29"/>
      <c r="G107" s="29">
        <v>1169012.96</v>
      </c>
      <c r="H107" s="29">
        <v>1169012.96</v>
      </c>
      <c r="I107" s="29"/>
      <c r="J107" s="22">
        <f t="shared" si="28"/>
        <v>7.7209967835040656</v>
      </c>
      <c r="K107" s="22">
        <f t="shared" si="28"/>
        <v>7.7209967835040656</v>
      </c>
      <c r="L107" s="22" t="e">
        <f t="shared" si="28"/>
        <v>#DIV/0!</v>
      </c>
      <c r="M107" s="7"/>
    </row>
    <row r="108" spans="1:13" ht="48.75" customHeight="1">
      <c r="A108" s="26" t="s">
        <v>184</v>
      </c>
      <c r="B108" s="27" t="s">
        <v>19</v>
      </c>
      <c r="C108" s="28" t="s">
        <v>185</v>
      </c>
      <c r="D108" s="29">
        <v>15140700</v>
      </c>
      <c r="E108" s="29">
        <v>15140700</v>
      </c>
      <c r="F108" s="29"/>
      <c r="G108" s="29">
        <v>1169012.96</v>
      </c>
      <c r="H108" s="29">
        <v>1169012.96</v>
      </c>
      <c r="I108" s="29"/>
      <c r="J108" s="22">
        <f t="shared" si="28"/>
        <v>7.7209967835040656</v>
      </c>
      <c r="K108" s="22">
        <f t="shared" si="28"/>
        <v>7.7209967835040656</v>
      </c>
      <c r="L108" s="22" t="e">
        <f t="shared" si="28"/>
        <v>#DIV/0!</v>
      </c>
      <c r="M108" s="7"/>
    </row>
    <row r="109" spans="1:13" ht="45" customHeight="1">
      <c r="A109" s="26" t="s">
        <v>186</v>
      </c>
      <c r="B109" s="27" t="s">
        <v>19</v>
      </c>
      <c r="C109" s="28" t="s">
        <v>187</v>
      </c>
      <c r="D109" s="29">
        <f t="shared" ref="D109:I109" si="29">D110+D111+D114</f>
        <v>6403900</v>
      </c>
      <c r="E109" s="29">
        <f t="shared" si="29"/>
        <v>6311500</v>
      </c>
      <c r="F109" s="29">
        <f t="shared" si="29"/>
        <v>92400</v>
      </c>
      <c r="G109" s="29">
        <f t="shared" si="29"/>
        <v>408790.22</v>
      </c>
      <c r="H109" s="29">
        <f t="shared" si="29"/>
        <v>408790.22</v>
      </c>
      <c r="I109" s="29">
        <f t="shared" si="29"/>
        <v>0</v>
      </c>
      <c r="J109" s="22">
        <f t="shared" si="28"/>
        <v>6.3834572682271729</v>
      </c>
      <c r="K109" s="22">
        <f t="shared" si="28"/>
        <v>6.476910718529667</v>
      </c>
      <c r="L109" s="22">
        <f t="shared" si="28"/>
        <v>0</v>
      </c>
      <c r="M109" s="7"/>
    </row>
    <row r="110" spans="1:13" ht="55.5" customHeight="1">
      <c r="A110" s="26" t="s">
        <v>188</v>
      </c>
      <c r="B110" s="27" t="s">
        <v>19</v>
      </c>
      <c r="C110" s="28" t="s">
        <v>189</v>
      </c>
      <c r="D110" s="29">
        <v>6252400</v>
      </c>
      <c r="E110" s="29">
        <v>6252400</v>
      </c>
      <c r="F110" s="29"/>
      <c r="G110" s="29">
        <v>408790.22</v>
      </c>
      <c r="H110" s="29">
        <v>408790.22</v>
      </c>
      <c r="I110" s="29"/>
      <c r="J110" s="22">
        <f t="shared" si="28"/>
        <v>6.5381328769752418</v>
      </c>
      <c r="K110" s="22">
        <f t="shared" si="28"/>
        <v>6.5381328769752418</v>
      </c>
      <c r="L110" s="22" t="e">
        <f t="shared" si="28"/>
        <v>#DIV/0!</v>
      </c>
      <c r="M110" s="7"/>
    </row>
    <row r="111" spans="1:13" ht="64.5" customHeight="1">
      <c r="A111" s="26" t="s">
        <v>190</v>
      </c>
      <c r="B111" s="27" t="s">
        <v>19</v>
      </c>
      <c r="C111" s="28" t="s">
        <v>191</v>
      </c>
      <c r="D111" s="29">
        <v>92400</v>
      </c>
      <c r="E111" s="29"/>
      <c r="F111" s="29">
        <v>92400</v>
      </c>
      <c r="G111" s="29"/>
      <c r="H111" s="29"/>
      <c r="I111" s="29"/>
      <c r="J111" s="22">
        <f t="shared" si="28"/>
        <v>0</v>
      </c>
      <c r="K111" s="22" t="e">
        <f t="shared" si="28"/>
        <v>#DIV/0!</v>
      </c>
      <c r="L111" s="22">
        <f t="shared" si="28"/>
        <v>0</v>
      </c>
      <c r="M111" s="7"/>
    </row>
    <row r="112" spans="1:13" ht="48" customHeight="1">
      <c r="A112" s="26" t="s">
        <v>192</v>
      </c>
      <c r="B112" s="27" t="s">
        <v>19</v>
      </c>
      <c r="C112" s="28" t="s">
        <v>193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7"/>
    </row>
    <row r="113" spans="1:13" ht="56.25" customHeight="1">
      <c r="A113" s="26" t="s">
        <v>194</v>
      </c>
      <c r="B113" s="27" t="s">
        <v>19</v>
      </c>
      <c r="C113" s="28" t="s">
        <v>195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3" ht="39" customHeight="1">
      <c r="A114" s="26" t="s">
        <v>417</v>
      </c>
      <c r="B114" s="27" t="s">
        <v>19</v>
      </c>
      <c r="C114" s="28" t="s">
        <v>418</v>
      </c>
      <c r="D114" s="29">
        <v>59100</v>
      </c>
      <c r="E114" s="29">
        <v>59100</v>
      </c>
      <c r="F114" s="29"/>
      <c r="G114" s="29"/>
      <c r="H114" s="29"/>
      <c r="I114" s="29"/>
      <c r="J114" s="22">
        <f t="shared" ref="J114" si="30">G114/D114*100</f>
        <v>0</v>
      </c>
      <c r="K114" s="29"/>
      <c r="L114" s="29"/>
      <c r="M114" s="7"/>
    </row>
    <row r="115" spans="1:13" ht="15" customHeight="1">
      <c r="A115" s="26" t="s">
        <v>196</v>
      </c>
      <c r="B115" s="27" t="s">
        <v>19</v>
      </c>
      <c r="C115" s="28" t="s">
        <v>197</v>
      </c>
      <c r="D115" s="29">
        <v>108187700</v>
      </c>
      <c r="E115" s="29">
        <v>108187700</v>
      </c>
      <c r="F115" s="29"/>
      <c r="G115" s="29">
        <v>3457000</v>
      </c>
      <c r="H115" s="29">
        <v>3457000</v>
      </c>
      <c r="I115" s="29"/>
      <c r="J115" s="22">
        <f t="shared" ref="J115:L118" si="31">G115/D115*100</f>
        <v>3.1953724868908386</v>
      </c>
      <c r="K115" s="22">
        <f t="shared" si="31"/>
        <v>3.1953724868908386</v>
      </c>
      <c r="L115" s="22" t="e">
        <f t="shared" si="31"/>
        <v>#DIV/0!</v>
      </c>
      <c r="M115" s="7"/>
    </row>
    <row r="116" spans="1:13" ht="25.5" customHeight="1">
      <c r="A116" s="26" t="s">
        <v>198</v>
      </c>
      <c r="B116" s="27" t="s">
        <v>19</v>
      </c>
      <c r="C116" s="28" t="s">
        <v>199</v>
      </c>
      <c r="D116" s="29">
        <v>108187700</v>
      </c>
      <c r="E116" s="29">
        <v>108187700</v>
      </c>
      <c r="F116" s="29"/>
      <c r="G116" s="29">
        <v>3457000</v>
      </c>
      <c r="H116" s="29">
        <v>3457000</v>
      </c>
      <c r="I116" s="29"/>
      <c r="J116" s="22">
        <f t="shared" si="31"/>
        <v>3.1953724868908386</v>
      </c>
      <c r="K116" s="22">
        <f t="shared" si="31"/>
        <v>3.1953724868908386</v>
      </c>
      <c r="L116" s="22" t="e">
        <f t="shared" si="31"/>
        <v>#DIV/0!</v>
      </c>
      <c r="M116" s="7"/>
    </row>
    <row r="117" spans="1:13" ht="15" customHeight="1">
      <c r="A117" s="26" t="s">
        <v>200</v>
      </c>
      <c r="B117" s="27" t="s">
        <v>19</v>
      </c>
      <c r="C117" s="28" t="s">
        <v>399</v>
      </c>
      <c r="D117" s="29"/>
      <c r="E117" s="29"/>
      <c r="F117" s="29"/>
      <c r="G117" s="29"/>
      <c r="H117" s="29"/>
      <c r="I117" s="29"/>
      <c r="J117" s="22" t="e">
        <f t="shared" si="31"/>
        <v>#DIV/0!</v>
      </c>
      <c r="K117" s="22" t="e">
        <f t="shared" si="31"/>
        <v>#DIV/0!</v>
      </c>
      <c r="L117" s="22" t="e">
        <f t="shared" si="31"/>
        <v>#DIV/0!</v>
      </c>
      <c r="M117" s="7"/>
    </row>
    <row r="118" spans="1:13" ht="74.25" customHeight="1">
      <c r="A118" s="26" t="s">
        <v>201</v>
      </c>
      <c r="B118" s="27" t="s">
        <v>19</v>
      </c>
      <c r="C118" s="28" t="s">
        <v>202</v>
      </c>
      <c r="D118" s="29"/>
      <c r="E118" s="29">
        <v>4570300</v>
      </c>
      <c r="F118" s="29"/>
      <c r="G118" s="29"/>
      <c r="H118" s="29">
        <v>404524.98</v>
      </c>
      <c r="I118" s="29"/>
      <c r="J118" s="22" t="e">
        <f t="shared" si="31"/>
        <v>#DIV/0!</v>
      </c>
      <c r="K118" s="22">
        <f t="shared" si="31"/>
        <v>8.8511690698641221</v>
      </c>
      <c r="L118" s="22" t="e">
        <f t="shared" si="31"/>
        <v>#DIV/0!</v>
      </c>
      <c r="M118" s="7"/>
    </row>
    <row r="119" spans="1:13" ht="63.75" customHeight="1">
      <c r="A119" s="26" t="s">
        <v>203</v>
      </c>
      <c r="B119" s="27" t="s">
        <v>19</v>
      </c>
      <c r="C119" s="28" t="s">
        <v>204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t="63.75" customHeight="1">
      <c r="A120" s="26" t="s">
        <v>205</v>
      </c>
      <c r="B120" s="27" t="s">
        <v>19</v>
      </c>
      <c r="C120" s="28" t="s">
        <v>206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t="51" customHeight="1">
      <c r="A121" s="26" t="s">
        <v>207</v>
      </c>
      <c r="B121" s="27" t="s">
        <v>19</v>
      </c>
      <c r="C121" s="28" t="s">
        <v>208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t="51" customHeight="1">
      <c r="A122" s="26" t="s">
        <v>412</v>
      </c>
      <c r="B122" s="27" t="s">
        <v>19</v>
      </c>
      <c r="C122" s="28" t="s">
        <v>413</v>
      </c>
      <c r="D122" s="29"/>
      <c r="E122" s="29"/>
      <c r="F122" s="29"/>
      <c r="G122" s="29"/>
      <c r="H122" s="29"/>
      <c r="I122" s="29"/>
      <c r="J122" s="22" t="e">
        <f t="shared" ref="J122:L124" si="32">G122/D122*100</f>
        <v>#DIV/0!</v>
      </c>
      <c r="K122" s="29"/>
      <c r="L122" s="29"/>
      <c r="M122" s="7"/>
    </row>
    <row r="123" spans="1:13" ht="80.25" customHeight="1">
      <c r="A123" s="26" t="s">
        <v>209</v>
      </c>
      <c r="B123" s="27" t="s">
        <v>19</v>
      </c>
      <c r="C123" s="28" t="s">
        <v>210</v>
      </c>
      <c r="D123" s="29"/>
      <c r="E123" s="29"/>
      <c r="F123" s="29"/>
      <c r="G123" s="29">
        <v>-3113857.49</v>
      </c>
      <c r="H123" s="29">
        <v>-3113857.49</v>
      </c>
      <c r="I123" s="29"/>
      <c r="J123" s="22" t="e">
        <f t="shared" si="32"/>
        <v>#DIV/0!</v>
      </c>
      <c r="K123" s="22" t="e">
        <f t="shared" si="32"/>
        <v>#DIV/0!</v>
      </c>
      <c r="L123" s="22" t="e">
        <f t="shared" si="32"/>
        <v>#DIV/0!</v>
      </c>
      <c r="M123" s="7"/>
    </row>
    <row r="124" spans="1:13" ht="62.25" customHeight="1">
      <c r="A124" s="26" t="s">
        <v>211</v>
      </c>
      <c r="B124" s="27" t="s">
        <v>19</v>
      </c>
      <c r="C124" s="28" t="s">
        <v>212</v>
      </c>
      <c r="D124" s="29"/>
      <c r="E124" s="29"/>
      <c r="F124" s="29"/>
      <c r="G124" s="29">
        <v>-3113857.49</v>
      </c>
      <c r="H124" s="29">
        <v>-3113857.49</v>
      </c>
      <c r="I124" s="29"/>
      <c r="J124" s="22" t="e">
        <f t="shared" si="32"/>
        <v>#DIV/0!</v>
      </c>
      <c r="K124" s="22" t="e">
        <f t="shared" si="32"/>
        <v>#DIV/0!</v>
      </c>
      <c r="L124" s="22" t="e">
        <f t="shared" si="32"/>
        <v>#DIV/0!</v>
      </c>
      <c r="M124" s="7"/>
    </row>
    <row r="125" spans="1:13" ht="51" customHeight="1">
      <c r="A125" s="26" t="s">
        <v>213</v>
      </c>
      <c r="B125" s="27" t="s">
        <v>19</v>
      </c>
      <c r="C125" s="28" t="s">
        <v>214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idden="1">
      <c r="A126" s="8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 t="s">
        <v>215</v>
      </c>
    </row>
    <row r="127" spans="1:13" hidden="1">
      <c r="A127" s="8"/>
      <c r="B127" s="8"/>
      <c r="C127" s="8"/>
      <c r="D127" s="13"/>
      <c r="E127" s="13"/>
      <c r="F127" s="13"/>
      <c r="G127" s="13"/>
      <c r="H127" s="13"/>
      <c r="I127" s="13"/>
      <c r="J127" s="13"/>
      <c r="K127" s="13"/>
      <c r="L127" s="13"/>
      <c r="M127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I7" sqref="I7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D9+D18+D20+D25+D31+D38+D44+D47+D49+D53+D56+D58+D36</f>
        <v>376846128.5</v>
      </c>
      <c r="E7" s="62">
        <f t="shared" si="0"/>
        <v>342985143</v>
      </c>
      <c r="F7" s="62">
        <f t="shared" si="0"/>
        <v>50043285.5</v>
      </c>
      <c r="G7" s="62">
        <f t="shared" si="0"/>
        <v>13250666.33</v>
      </c>
      <c r="H7" s="62">
        <f t="shared" si="0"/>
        <v>11538924.58</v>
      </c>
      <c r="I7" s="62">
        <f t="shared" si="0"/>
        <v>3105980.5</v>
      </c>
      <c r="J7" s="62">
        <f>G7/D7*100</f>
        <v>3.5162007323102964</v>
      </c>
      <c r="K7" s="62">
        <f>H7/E7*100</f>
        <v>3.3642636759925195</v>
      </c>
      <c r="L7" s="62">
        <f>I7/F7*100</f>
        <v>6.2065878947935982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220</v>
      </c>
      <c r="B9" s="60" t="s">
        <v>221</v>
      </c>
      <c r="C9" s="61" t="s">
        <v>222</v>
      </c>
      <c r="D9" s="62">
        <f t="shared" ref="D9:I9" si="1">SUM(D10:D17)</f>
        <v>98718300.349999994</v>
      </c>
      <c r="E9" s="62">
        <f t="shared" si="1"/>
        <v>71814800</v>
      </c>
      <c r="F9" s="62">
        <f t="shared" si="1"/>
        <v>26903500.350000001</v>
      </c>
      <c r="G9" s="62">
        <f t="shared" si="1"/>
        <v>4803799.82</v>
      </c>
      <c r="H9" s="62">
        <f t="shared" si="1"/>
        <v>3031533.8200000003</v>
      </c>
      <c r="I9" s="62">
        <f t="shared" si="1"/>
        <v>1772266</v>
      </c>
      <c r="J9" s="62">
        <f t="shared" ref="J9:L12" si="2">G9/D9*100</f>
        <v>4.8661694974167986</v>
      </c>
      <c r="K9" s="62">
        <f t="shared" si="2"/>
        <v>4.2213218166728872</v>
      </c>
      <c r="L9" s="62">
        <f t="shared" si="2"/>
        <v>6.5874922480115119</v>
      </c>
      <c r="M9" s="7"/>
    </row>
    <row r="10" spans="1:13" ht="25.5" customHeight="1">
      <c r="A10" s="69" t="s">
        <v>223</v>
      </c>
      <c r="B10" s="70" t="s">
        <v>221</v>
      </c>
      <c r="C10" s="71" t="s">
        <v>224</v>
      </c>
      <c r="D10" s="72">
        <v>6482100.3499999996</v>
      </c>
      <c r="E10" s="72">
        <v>1783000</v>
      </c>
      <c r="F10" s="72">
        <v>4699100.3499999996</v>
      </c>
      <c r="G10" s="72">
        <v>381949.36</v>
      </c>
      <c r="H10" s="72">
        <v>65390</v>
      </c>
      <c r="I10" s="72">
        <v>316559.35999999999</v>
      </c>
      <c r="J10" s="29">
        <f t="shared" si="2"/>
        <v>5.8923703641829608</v>
      </c>
      <c r="K10" s="29">
        <f t="shared" si="2"/>
        <v>3.6674144699943914</v>
      </c>
      <c r="L10" s="29">
        <f t="shared" si="2"/>
        <v>6.7365950165333244</v>
      </c>
      <c r="M10" s="7"/>
    </row>
    <row r="11" spans="1:13" ht="41.25" customHeight="1">
      <c r="A11" s="69" t="s">
        <v>225</v>
      </c>
      <c r="B11" s="70" t="s">
        <v>221</v>
      </c>
      <c r="C11" s="71" t="s">
        <v>226</v>
      </c>
      <c r="D11" s="72">
        <v>143700</v>
      </c>
      <c r="E11" s="72">
        <v>113700</v>
      </c>
      <c r="F11" s="72">
        <v>30000</v>
      </c>
      <c r="G11" s="72">
        <v>375</v>
      </c>
      <c r="H11" s="72">
        <v>375</v>
      </c>
      <c r="I11" s="72"/>
      <c r="J11" s="29">
        <f t="shared" si="2"/>
        <v>0.26096033402922758</v>
      </c>
      <c r="K11" s="29">
        <f t="shared" si="2"/>
        <v>0.32981530343007914</v>
      </c>
      <c r="L11" s="29">
        <f t="shared" si="2"/>
        <v>0</v>
      </c>
      <c r="M11" s="7"/>
    </row>
    <row r="12" spans="1:13" ht="51" customHeight="1">
      <c r="A12" s="69" t="s">
        <v>227</v>
      </c>
      <c r="B12" s="70" t="s">
        <v>221</v>
      </c>
      <c r="C12" s="71" t="s">
        <v>228</v>
      </c>
      <c r="D12" s="72">
        <v>46615400</v>
      </c>
      <c r="E12" s="72">
        <v>24909500</v>
      </c>
      <c r="F12" s="72">
        <v>21705900</v>
      </c>
      <c r="G12" s="72">
        <v>2873307.75</v>
      </c>
      <c r="H12" s="72">
        <v>1417601.11</v>
      </c>
      <c r="I12" s="72">
        <v>1455706.64</v>
      </c>
      <c r="J12" s="29">
        <f t="shared" si="2"/>
        <v>6.1638594756239353</v>
      </c>
      <c r="K12" s="29">
        <f t="shared" si="2"/>
        <v>5.6910058812902706</v>
      </c>
      <c r="L12" s="29">
        <f t="shared" si="2"/>
        <v>6.7065021031148211</v>
      </c>
      <c r="M12" s="7"/>
    </row>
    <row r="13" spans="1:13" ht="15" customHeight="1">
      <c r="A13" s="69" t="s">
        <v>229</v>
      </c>
      <c r="B13" s="70" t="s">
        <v>221</v>
      </c>
      <c r="C13" s="71" t="s">
        <v>230</v>
      </c>
      <c r="D13" s="72">
        <v>59100</v>
      </c>
      <c r="E13" s="72">
        <v>59100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231</v>
      </c>
      <c r="B14" s="70" t="s">
        <v>221</v>
      </c>
      <c r="C14" s="71" t="s">
        <v>232</v>
      </c>
      <c r="D14" s="72">
        <v>13106400</v>
      </c>
      <c r="E14" s="72">
        <v>13106400</v>
      </c>
      <c r="F14" s="72">
        <v>0</v>
      </c>
      <c r="G14" s="72">
        <v>511624.04</v>
      </c>
      <c r="H14" s="72">
        <v>511624.04</v>
      </c>
      <c r="I14" s="72">
        <v>0</v>
      </c>
      <c r="J14" s="29">
        <f>G14/D14*100</f>
        <v>3.9036199108832328</v>
      </c>
      <c r="K14" s="29">
        <f>H14/E14*100</f>
        <v>3.9036199108832328</v>
      </c>
      <c r="L14" s="29" t="e">
        <f>I14/F14*100</f>
        <v>#DIV/0!</v>
      </c>
      <c r="M14" s="7"/>
    </row>
    <row r="15" spans="1:13" ht="15" customHeight="1">
      <c r="A15" s="69" t="s">
        <v>233</v>
      </c>
      <c r="B15" s="70" t="s">
        <v>221</v>
      </c>
      <c r="C15" s="71" t="s">
        <v>234</v>
      </c>
      <c r="D15" s="72">
        <v>300000</v>
      </c>
      <c r="E15" s="72">
        <v>0</v>
      </c>
      <c r="F15" s="72">
        <v>300000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235</v>
      </c>
      <c r="B16" s="70" t="s">
        <v>221</v>
      </c>
      <c r="C16" s="71" t="s">
        <v>236</v>
      </c>
      <c r="D16" s="72">
        <v>215000</v>
      </c>
      <c r="E16" s="72">
        <v>50000</v>
      </c>
      <c r="F16" s="72">
        <v>165000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237</v>
      </c>
      <c r="B17" s="70" t="s">
        <v>221</v>
      </c>
      <c r="C17" s="71" t="s">
        <v>238</v>
      </c>
      <c r="D17" s="72">
        <v>31796600</v>
      </c>
      <c r="E17" s="72">
        <v>31793100</v>
      </c>
      <c r="F17" s="72">
        <v>3500</v>
      </c>
      <c r="G17" s="72">
        <v>1036543.67</v>
      </c>
      <c r="H17" s="72">
        <v>1036543.67</v>
      </c>
      <c r="I17" s="72"/>
      <c r="J17" s="29">
        <f t="shared" ref="J17:J59" si="3">G17/D17*100</f>
        <v>3.2599198341961095</v>
      </c>
      <c r="K17" s="29">
        <f t="shared" ref="K17:K59" si="4">H17/E17*100</f>
        <v>3.2602787082731788</v>
      </c>
      <c r="L17" s="29">
        <f t="shared" ref="L17:L59" si="5">I17/F17*100</f>
        <v>0</v>
      </c>
      <c r="M17" s="7"/>
    </row>
    <row r="18" spans="1:13" ht="15" customHeight="1">
      <c r="A18" s="59" t="s">
        <v>239</v>
      </c>
      <c r="B18" s="60" t="s">
        <v>221</v>
      </c>
      <c r="C18" s="61" t="s">
        <v>240</v>
      </c>
      <c r="D18" s="62">
        <f>D19</f>
        <v>557944.07999999996</v>
      </c>
      <c r="E18" s="62">
        <v>0</v>
      </c>
      <c r="F18" s="62">
        <f>F19</f>
        <v>557944.07999999996</v>
      </c>
      <c r="G18" s="62">
        <f>G19</f>
        <v>0</v>
      </c>
      <c r="H18" s="62">
        <v>0</v>
      </c>
      <c r="I18" s="62">
        <f>I19</f>
        <v>0</v>
      </c>
      <c r="J18" s="62">
        <f t="shared" si="3"/>
        <v>0</v>
      </c>
      <c r="K18" s="62" t="e">
        <f t="shared" si="4"/>
        <v>#DIV/0!</v>
      </c>
      <c r="L18" s="62">
        <f t="shared" si="5"/>
        <v>0</v>
      </c>
      <c r="M18" s="7"/>
    </row>
    <row r="19" spans="1:13" ht="15" customHeight="1">
      <c r="A19" s="69" t="s">
        <v>241</v>
      </c>
      <c r="B19" s="70" t="s">
        <v>221</v>
      </c>
      <c r="C19" s="71" t="s">
        <v>242</v>
      </c>
      <c r="D19" s="72">
        <v>557944.07999999996</v>
      </c>
      <c r="E19" s="72">
        <v>0</v>
      </c>
      <c r="F19" s="72">
        <v>557944.07999999996</v>
      </c>
      <c r="G19" s="72"/>
      <c r="H19" s="72">
        <v>0</v>
      </c>
      <c r="I19" s="72"/>
      <c r="J19" s="29">
        <f t="shared" si="3"/>
        <v>0</v>
      </c>
      <c r="K19" s="29" t="e">
        <f t="shared" si="4"/>
        <v>#DIV/0!</v>
      </c>
      <c r="L19" s="29">
        <f t="shared" si="5"/>
        <v>0</v>
      </c>
      <c r="M19" s="7"/>
    </row>
    <row r="20" spans="1:13" ht="25.5" customHeight="1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3349600</v>
      </c>
      <c r="E20" s="62">
        <f t="shared" si="6"/>
        <v>2203200</v>
      </c>
      <c r="F20" s="62">
        <f t="shared" si="6"/>
        <v>1146400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 t="shared" si="3"/>
        <v>0</v>
      </c>
      <c r="K20" s="62">
        <f t="shared" si="4"/>
        <v>0</v>
      </c>
      <c r="L20" s="62">
        <f t="shared" si="5"/>
        <v>0</v>
      </c>
      <c r="M20" s="7"/>
    </row>
    <row r="21" spans="1:13" ht="25.5" customHeight="1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>
      <c r="A22" s="69" t="s">
        <v>245</v>
      </c>
      <c r="B22" s="70" t="s">
        <v>221</v>
      </c>
      <c r="C22" s="71" t="s">
        <v>246</v>
      </c>
      <c r="D22" s="72">
        <v>2335300</v>
      </c>
      <c r="E22" s="72">
        <v>2083900</v>
      </c>
      <c r="F22" s="72">
        <v>251400</v>
      </c>
      <c r="G22" s="72"/>
      <c r="H22" s="72"/>
      <c r="I22" s="72"/>
      <c r="J22" s="29">
        <f t="shared" si="3"/>
        <v>0</v>
      </c>
      <c r="K22" s="29">
        <f t="shared" si="4"/>
        <v>0</v>
      </c>
      <c r="L22" s="29">
        <f t="shared" si="5"/>
        <v>0</v>
      </c>
      <c r="M22" s="7"/>
    </row>
    <row r="23" spans="1:13" ht="15" customHeight="1">
      <c r="A23" s="69" t="s">
        <v>247</v>
      </c>
      <c r="B23" s="70" t="s">
        <v>221</v>
      </c>
      <c r="C23" s="71" t="s">
        <v>248</v>
      </c>
      <c r="D23" s="72">
        <v>895000</v>
      </c>
      <c r="E23" s="72">
        <v>0</v>
      </c>
      <c r="F23" s="72">
        <v>895000</v>
      </c>
      <c r="G23" s="72"/>
      <c r="H23" s="72">
        <v>0</v>
      </c>
      <c r="I23" s="72"/>
      <c r="J23" s="29">
        <f t="shared" si="3"/>
        <v>0</v>
      </c>
      <c r="K23" s="29" t="e">
        <f t="shared" si="4"/>
        <v>#DIV/0!</v>
      </c>
      <c r="L23" s="29">
        <f t="shared" si="5"/>
        <v>0</v>
      </c>
      <c r="M23" s="7"/>
    </row>
    <row r="24" spans="1:13" ht="27" customHeight="1">
      <c r="A24" s="69" t="s">
        <v>386</v>
      </c>
      <c r="B24" s="70" t="s">
        <v>221</v>
      </c>
      <c r="C24" s="71" t="s">
        <v>387</v>
      </c>
      <c r="D24" s="72">
        <v>119300</v>
      </c>
      <c r="E24" s="72">
        <v>119300</v>
      </c>
      <c r="F24" s="72"/>
      <c r="G24" s="72"/>
      <c r="H24" s="72"/>
      <c r="I24" s="72"/>
      <c r="J24" s="29">
        <f t="shared" si="3"/>
        <v>0</v>
      </c>
      <c r="K24" s="29">
        <f t="shared" si="4"/>
        <v>0</v>
      </c>
      <c r="L24" s="29"/>
      <c r="M24" s="7"/>
    </row>
    <row r="25" spans="1:13" ht="15" customHeight="1">
      <c r="A25" s="59" t="s">
        <v>249</v>
      </c>
      <c r="B25" s="60" t="s">
        <v>221</v>
      </c>
      <c r="C25" s="61" t="s">
        <v>250</v>
      </c>
      <c r="D25" s="62">
        <f>D26+D27+D28+D29+D30</f>
        <v>9424600</v>
      </c>
      <c r="E25" s="62">
        <f t="shared" ref="E25:I25" si="7">E26+E27+E28+E29+E30</f>
        <v>4618800</v>
      </c>
      <c r="F25" s="62">
        <f t="shared" si="7"/>
        <v>4805800</v>
      </c>
      <c r="G25" s="62">
        <f t="shared" si="7"/>
        <v>160740</v>
      </c>
      <c r="H25" s="62">
        <f t="shared" si="7"/>
        <v>0</v>
      </c>
      <c r="I25" s="62">
        <f t="shared" si="7"/>
        <v>160740</v>
      </c>
      <c r="J25" s="62">
        <f t="shared" si="3"/>
        <v>1.7055365744965305</v>
      </c>
      <c r="K25" s="62">
        <f t="shared" si="4"/>
        <v>0</v>
      </c>
      <c r="L25" s="62">
        <f t="shared" si="5"/>
        <v>3.3447084772566487</v>
      </c>
      <c r="M25" s="7"/>
    </row>
    <row r="26" spans="1:13" ht="15" customHeight="1">
      <c r="A26" s="69" t="s">
        <v>251</v>
      </c>
      <c r="B26" s="70" t="s">
        <v>221</v>
      </c>
      <c r="C26" s="71" t="s">
        <v>252</v>
      </c>
      <c r="D26" s="72">
        <v>132700</v>
      </c>
      <c r="E26" s="72">
        <v>43800</v>
      </c>
      <c r="F26" s="72">
        <v>88900</v>
      </c>
      <c r="G26" s="72"/>
      <c r="H26" s="72"/>
      <c r="I26" s="72"/>
      <c r="J26" s="29">
        <f t="shared" si="3"/>
        <v>0</v>
      </c>
      <c r="K26" s="29">
        <f t="shared" si="4"/>
        <v>0</v>
      </c>
      <c r="L26" s="29">
        <f t="shared" si="5"/>
        <v>0</v>
      </c>
      <c r="M26" s="7"/>
    </row>
    <row r="27" spans="1:13" ht="15" customHeight="1">
      <c r="A27" s="69" t="s">
        <v>253</v>
      </c>
      <c r="B27" s="70" t="s">
        <v>221</v>
      </c>
      <c r="C27" s="71" t="s">
        <v>254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>
      <c r="A28" s="69" t="s">
        <v>255</v>
      </c>
      <c r="B28" s="70" t="s">
        <v>221</v>
      </c>
      <c r="C28" s="71" t="s">
        <v>256</v>
      </c>
      <c r="D28" s="72">
        <v>100000</v>
      </c>
      <c r="E28" s="72">
        <v>0</v>
      </c>
      <c r="F28" s="72">
        <v>100000</v>
      </c>
      <c r="G28" s="72"/>
      <c r="H28" s="72">
        <v>0</v>
      </c>
      <c r="I28" s="72"/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>
      <c r="A29" s="69" t="s">
        <v>257</v>
      </c>
      <c r="B29" s="70" t="s">
        <v>221</v>
      </c>
      <c r="C29" s="71" t="s">
        <v>258</v>
      </c>
      <c r="D29" s="72">
        <v>8481900</v>
      </c>
      <c r="E29" s="72">
        <v>3916000</v>
      </c>
      <c r="F29" s="72">
        <v>4565900</v>
      </c>
      <c r="G29" s="72">
        <v>160740</v>
      </c>
      <c r="H29" s="72">
        <v>0</v>
      </c>
      <c r="I29" s="72">
        <v>160740</v>
      </c>
      <c r="J29" s="29">
        <f t="shared" si="3"/>
        <v>1.8950942595409046</v>
      </c>
      <c r="K29" s="29">
        <f t="shared" si="4"/>
        <v>0</v>
      </c>
      <c r="L29" s="29">
        <f t="shared" si="5"/>
        <v>3.520445038218095</v>
      </c>
      <c r="M29" s="7"/>
    </row>
    <row r="30" spans="1:13" ht="15" customHeight="1">
      <c r="A30" s="69" t="s">
        <v>259</v>
      </c>
      <c r="B30" s="70" t="s">
        <v>221</v>
      </c>
      <c r="C30" s="71" t="s">
        <v>260</v>
      </c>
      <c r="D30" s="72">
        <v>685000</v>
      </c>
      <c r="E30" s="72">
        <v>634000</v>
      </c>
      <c r="F30" s="72">
        <v>51000</v>
      </c>
      <c r="G30" s="72"/>
      <c r="H30" s="72"/>
      <c r="I30" s="72"/>
      <c r="J30" s="29">
        <f t="shared" si="3"/>
        <v>0</v>
      </c>
      <c r="K30" s="29">
        <f t="shared" si="4"/>
        <v>0</v>
      </c>
      <c r="L30" s="29">
        <f t="shared" si="5"/>
        <v>0</v>
      </c>
      <c r="M30" s="7"/>
    </row>
    <row r="31" spans="1:13" ht="15" customHeight="1">
      <c r="A31" s="59" t="s">
        <v>261</v>
      </c>
      <c r="B31" s="60" t="s">
        <v>221</v>
      </c>
      <c r="C31" s="61" t="s">
        <v>262</v>
      </c>
      <c r="D31" s="62">
        <f>D32+D33+D34+D35</f>
        <v>10304141.07</v>
      </c>
      <c r="E31" s="62">
        <f>E32+E33+E34+E35</f>
        <v>0</v>
      </c>
      <c r="F31" s="62">
        <f t="shared" ref="F31:I31" si="8">F32+F33+F34</f>
        <v>10304141.07</v>
      </c>
      <c r="G31" s="62">
        <f>G32+G33+G34+G35</f>
        <v>679379.75</v>
      </c>
      <c r="H31" s="62">
        <f>H32+H33+H34+H35</f>
        <v>0</v>
      </c>
      <c r="I31" s="62">
        <f t="shared" si="8"/>
        <v>679379.75</v>
      </c>
      <c r="J31" s="62">
        <f t="shared" si="3"/>
        <v>6.5932691078733452</v>
      </c>
      <c r="K31" s="62" t="e">
        <f t="shared" si="4"/>
        <v>#DIV/0!</v>
      </c>
      <c r="L31" s="62">
        <f t="shared" si="5"/>
        <v>6.5932691078733452</v>
      </c>
      <c r="M31" s="7"/>
    </row>
    <row r="32" spans="1:13" ht="15" customHeight="1">
      <c r="A32" s="69" t="s">
        <v>263</v>
      </c>
      <c r="B32" s="70" t="s">
        <v>221</v>
      </c>
      <c r="C32" s="71" t="s">
        <v>264</v>
      </c>
      <c r="D32" s="72">
        <v>2570000</v>
      </c>
      <c r="E32" s="72">
        <v>0</v>
      </c>
      <c r="F32" s="72">
        <v>2570000</v>
      </c>
      <c r="G32" s="72">
        <v>163104.95000000001</v>
      </c>
      <c r="H32" s="72">
        <v>0</v>
      </c>
      <c r="I32" s="72">
        <v>163104.95000000001</v>
      </c>
      <c r="J32" s="29">
        <f t="shared" si="3"/>
        <v>6.3464961089494158</v>
      </c>
      <c r="K32" s="29" t="e">
        <f t="shared" si="4"/>
        <v>#DIV/0!</v>
      </c>
      <c r="L32" s="29">
        <f t="shared" si="5"/>
        <v>6.3464961089494158</v>
      </c>
      <c r="M32" s="7"/>
    </row>
    <row r="33" spans="1:13" ht="15" customHeight="1">
      <c r="A33" s="69" t="s">
        <v>265</v>
      </c>
      <c r="B33" s="70" t="s">
        <v>221</v>
      </c>
      <c r="C33" s="71" t="s">
        <v>266</v>
      </c>
      <c r="D33" s="72">
        <v>4160141.07</v>
      </c>
      <c r="E33" s="72"/>
      <c r="F33" s="72">
        <v>4160141.07</v>
      </c>
      <c r="G33" s="72">
        <v>199976.31</v>
      </c>
      <c r="H33" s="72"/>
      <c r="I33" s="72">
        <v>199976.31</v>
      </c>
      <c r="J33" s="29">
        <f t="shared" si="3"/>
        <v>4.8069598274464287</v>
      </c>
      <c r="K33" s="29" t="e">
        <f t="shared" si="4"/>
        <v>#DIV/0!</v>
      </c>
      <c r="L33" s="29">
        <f t="shared" si="5"/>
        <v>4.8069598274464287</v>
      </c>
      <c r="M33" s="7"/>
    </row>
    <row r="34" spans="1:13" ht="15" customHeight="1">
      <c r="A34" s="69" t="s">
        <v>267</v>
      </c>
      <c r="B34" s="70" t="s">
        <v>221</v>
      </c>
      <c r="C34" s="71" t="s">
        <v>268</v>
      </c>
      <c r="D34" s="72">
        <v>3574000</v>
      </c>
      <c r="E34" s="72">
        <v>0</v>
      </c>
      <c r="F34" s="72">
        <v>3574000</v>
      </c>
      <c r="G34" s="72">
        <v>316298.49</v>
      </c>
      <c r="H34" s="72">
        <v>0</v>
      </c>
      <c r="I34" s="72">
        <v>316298.49</v>
      </c>
      <c r="J34" s="29">
        <f t="shared" si="3"/>
        <v>8.8499857302742022</v>
      </c>
      <c r="K34" s="29" t="e">
        <f t="shared" si="4"/>
        <v>#DIV/0!</v>
      </c>
      <c r="L34" s="29">
        <f t="shared" si="5"/>
        <v>8.8499857302742022</v>
      </c>
      <c r="M34" s="7"/>
    </row>
    <row r="35" spans="1:13" ht="28.5" customHeight="1">
      <c r="A35" s="69" t="s">
        <v>393</v>
      </c>
      <c r="B35" s="70" t="s">
        <v>221</v>
      </c>
      <c r="C35" s="71" t="s">
        <v>394</v>
      </c>
      <c r="D35" s="72"/>
      <c r="E35" s="72"/>
      <c r="F35" s="72">
        <v>0</v>
      </c>
      <c r="G35" s="72"/>
      <c r="H35" s="72"/>
      <c r="I35" s="72">
        <v>0</v>
      </c>
      <c r="J35" s="29" t="e">
        <f t="shared" si="3"/>
        <v>#DIV/0!</v>
      </c>
      <c r="K35" s="29"/>
      <c r="L35" s="29" t="e">
        <f t="shared" si="5"/>
        <v>#DIV/0!</v>
      </c>
      <c r="M35" s="7"/>
    </row>
    <row r="36" spans="1:13" ht="15" customHeight="1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>
      <c r="A38" s="59" t="s">
        <v>269</v>
      </c>
      <c r="B38" s="60" t="s">
        <v>221</v>
      </c>
      <c r="C38" s="61" t="s">
        <v>270</v>
      </c>
      <c r="D38" s="62">
        <f>D39+D40+D42+D43+D41</f>
        <v>198581700</v>
      </c>
      <c r="E38" s="62">
        <f>E39+E40+E42+E43+E41</f>
        <v>198581700</v>
      </c>
      <c r="F38" s="62">
        <v>0</v>
      </c>
      <c r="G38" s="62">
        <f>G39+G40+G42+G43+G41</f>
        <v>5136620.9000000004</v>
      </c>
      <c r="H38" s="62">
        <f>H39+H40+H42+H43+H41</f>
        <v>5136620.9000000004</v>
      </c>
      <c r="I38" s="62">
        <v>0</v>
      </c>
      <c r="J38" s="62">
        <f t="shared" si="3"/>
        <v>2.5866537047472149</v>
      </c>
      <c r="K38" s="62">
        <f t="shared" si="4"/>
        <v>2.5866537047472149</v>
      </c>
      <c r="L38" s="62" t="e">
        <f t="shared" si="5"/>
        <v>#DIV/0!</v>
      </c>
      <c r="M38" s="7"/>
    </row>
    <row r="39" spans="1:13" ht="15" customHeight="1">
      <c r="A39" s="69" t="s">
        <v>271</v>
      </c>
      <c r="B39" s="70" t="s">
        <v>221</v>
      </c>
      <c r="C39" s="71" t="s">
        <v>272</v>
      </c>
      <c r="D39" s="72">
        <v>46339100</v>
      </c>
      <c r="E39" s="72">
        <v>46339100</v>
      </c>
      <c r="F39" s="72">
        <v>0</v>
      </c>
      <c r="G39" s="72">
        <v>1173558.3700000001</v>
      </c>
      <c r="H39" s="72">
        <v>1173558.3700000001</v>
      </c>
      <c r="I39" s="72">
        <v>0</v>
      </c>
      <c r="J39" s="29">
        <f t="shared" si="3"/>
        <v>2.5325445897740786</v>
      </c>
      <c r="K39" s="29">
        <f t="shared" si="4"/>
        <v>2.5325445897740786</v>
      </c>
      <c r="L39" s="29" t="e">
        <f t="shared" si="5"/>
        <v>#DIV/0!</v>
      </c>
      <c r="M39" s="7"/>
    </row>
    <row r="40" spans="1:13" ht="15" customHeight="1">
      <c r="A40" s="69" t="s">
        <v>273</v>
      </c>
      <c r="B40" s="70" t="s">
        <v>221</v>
      </c>
      <c r="C40" s="71" t="s">
        <v>274</v>
      </c>
      <c r="D40" s="72">
        <v>104136400</v>
      </c>
      <c r="E40" s="72">
        <v>104136400</v>
      </c>
      <c r="F40" s="72">
        <v>0</v>
      </c>
      <c r="G40" s="72">
        <v>2453025.79</v>
      </c>
      <c r="H40" s="72">
        <v>2453025.79</v>
      </c>
      <c r="I40" s="72">
        <v>0</v>
      </c>
      <c r="J40" s="29">
        <f t="shared" si="3"/>
        <v>2.3555891983974866</v>
      </c>
      <c r="K40" s="29">
        <f t="shared" si="4"/>
        <v>2.3555891983974866</v>
      </c>
      <c r="L40" s="29" t="e">
        <f t="shared" si="5"/>
        <v>#DIV/0!</v>
      </c>
      <c r="M40" s="7"/>
    </row>
    <row r="41" spans="1:13" ht="15" customHeight="1">
      <c r="A41" s="69" t="s">
        <v>403</v>
      </c>
      <c r="B41" s="70" t="s">
        <v>221</v>
      </c>
      <c r="C41" s="71" t="s">
        <v>404</v>
      </c>
      <c r="D41" s="72">
        <v>34485400</v>
      </c>
      <c r="E41" s="72">
        <v>34485400</v>
      </c>
      <c r="F41" s="72">
        <v>0</v>
      </c>
      <c r="G41" s="72">
        <v>1013814.44</v>
      </c>
      <c r="H41" s="72">
        <v>1013814.44</v>
      </c>
      <c r="I41" s="72">
        <v>0</v>
      </c>
      <c r="J41" s="29">
        <f t="shared" ref="J41" si="9">G41/D41*100</f>
        <v>2.9398366845099662</v>
      </c>
      <c r="K41" s="29">
        <f t="shared" ref="K41" si="10">H41/E41*100</f>
        <v>2.9398366845099662</v>
      </c>
      <c r="L41" s="29" t="e">
        <f t="shared" si="5"/>
        <v>#DIV/0!</v>
      </c>
      <c r="M41" s="7"/>
    </row>
    <row r="42" spans="1:13" ht="15" customHeight="1">
      <c r="A42" s="69" t="s">
        <v>275</v>
      </c>
      <c r="B42" s="70" t="s">
        <v>221</v>
      </c>
      <c r="C42" s="71" t="s">
        <v>276</v>
      </c>
      <c r="D42" s="72">
        <v>800900</v>
      </c>
      <c r="E42" s="72">
        <v>800900</v>
      </c>
      <c r="F42" s="72">
        <v>0</v>
      </c>
      <c r="G42" s="72"/>
      <c r="H42" s="72"/>
      <c r="I42" s="29">
        <v>0</v>
      </c>
      <c r="J42" s="29">
        <f t="shared" si="3"/>
        <v>0</v>
      </c>
      <c r="K42" s="29">
        <f t="shared" si="4"/>
        <v>0</v>
      </c>
      <c r="L42" s="29" t="e">
        <f t="shared" si="5"/>
        <v>#DIV/0!</v>
      </c>
      <c r="M42" s="7"/>
    </row>
    <row r="43" spans="1:13" ht="15" customHeight="1">
      <c r="A43" s="69" t="s">
        <v>277</v>
      </c>
      <c r="B43" s="70" t="s">
        <v>221</v>
      </c>
      <c r="C43" s="71" t="s">
        <v>278</v>
      </c>
      <c r="D43" s="72">
        <v>12819900</v>
      </c>
      <c r="E43" s="72">
        <v>12819900</v>
      </c>
      <c r="F43" s="72">
        <v>0</v>
      </c>
      <c r="G43" s="72">
        <v>496222.3</v>
      </c>
      <c r="H43" s="72">
        <v>496222.3</v>
      </c>
      <c r="I43" s="29">
        <v>0</v>
      </c>
      <c r="J43" s="29">
        <f t="shared" si="3"/>
        <v>3.8707189603663053</v>
      </c>
      <c r="K43" s="29">
        <f t="shared" si="4"/>
        <v>3.8707189603663053</v>
      </c>
      <c r="L43" s="29" t="e">
        <f t="shared" si="5"/>
        <v>#DIV/0!</v>
      </c>
      <c r="M43" s="7"/>
    </row>
    <row r="44" spans="1:13" ht="15" customHeight="1">
      <c r="A44" s="59" t="s">
        <v>279</v>
      </c>
      <c r="B44" s="60" t="s">
        <v>221</v>
      </c>
      <c r="C44" s="61" t="s">
        <v>280</v>
      </c>
      <c r="D44" s="62">
        <f t="shared" ref="D44:I44" si="11">D45+D46</f>
        <v>33364600</v>
      </c>
      <c r="E44" s="62">
        <f t="shared" si="11"/>
        <v>32623100</v>
      </c>
      <c r="F44" s="62">
        <f t="shared" si="11"/>
        <v>741500</v>
      </c>
      <c r="G44" s="62">
        <f t="shared" si="11"/>
        <v>1009757.92</v>
      </c>
      <c r="H44" s="62">
        <f t="shared" si="11"/>
        <v>1001357.92</v>
      </c>
      <c r="I44" s="62">
        <f t="shared" si="11"/>
        <v>8400</v>
      </c>
      <c r="J44" s="62">
        <f t="shared" si="3"/>
        <v>3.0264349640037649</v>
      </c>
      <c r="K44" s="62">
        <f t="shared" si="4"/>
        <v>3.069475065214526</v>
      </c>
      <c r="L44" s="62">
        <f t="shared" si="5"/>
        <v>1.1328388401888065</v>
      </c>
      <c r="M44" s="7"/>
    </row>
    <row r="45" spans="1:13" ht="15" customHeight="1">
      <c r="A45" s="69" t="s">
        <v>281</v>
      </c>
      <c r="B45" s="70" t="s">
        <v>221</v>
      </c>
      <c r="C45" s="71" t="s">
        <v>282</v>
      </c>
      <c r="D45" s="72">
        <v>29182400</v>
      </c>
      <c r="E45" s="72">
        <v>28440900</v>
      </c>
      <c r="F45" s="72">
        <v>741500</v>
      </c>
      <c r="G45" s="72">
        <v>742082.79</v>
      </c>
      <c r="H45" s="72">
        <v>733682.79</v>
      </c>
      <c r="I45" s="72">
        <v>8400</v>
      </c>
      <c r="J45" s="29">
        <f t="shared" si="3"/>
        <v>2.5429121319699548</v>
      </c>
      <c r="K45" s="29">
        <f t="shared" si="4"/>
        <v>2.5796750102844848</v>
      </c>
      <c r="L45" s="29">
        <f t="shared" si="5"/>
        <v>1.1328388401888065</v>
      </c>
      <c r="M45" s="7"/>
    </row>
    <row r="46" spans="1:13" ht="15" customHeight="1">
      <c r="A46" s="69" t="s">
        <v>283</v>
      </c>
      <c r="B46" s="70" t="s">
        <v>221</v>
      </c>
      <c r="C46" s="71" t="s">
        <v>284</v>
      </c>
      <c r="D46" s="72">
        <v>4182200</v>
      </c>
      <c r="E46" s="72">
        <v>4182200</v>
      </c>
      <c r="F46" s="72">
        <v>0</v>
      </c>
      <c r="G46" s="72">
        <v>267675.13</v>
      </c>
      <c r="H46" s="72">
        <v>267675.13</v>
      </c>
      <c r="I46" s="72">
        <v>0</v>
      </c>
      <c r="J46" s="29">
        <f t="shared" si="3"/>
        <v>6.4003426426282815</v>
      </c>
      <c r="K46" s="29">
        <f t="shared" si="4"/>
        <v>6.4003426426282815</v>
      </c>
      <c r="L46" s="29" t="e">
        <f t="shared" si="5"/>
        <v>#DIV/0!</v>
      </c>
      <c r="M46" s="7"/>
    </row>
    <row r="47" spans="1:13" ht="15" customHeight="1">
      <c r="A47" s="59" t="s">
        <v>373</v>
      </c>
      <c r="B47" s="60" t="s">
        <v>221</v>
      </c>
      <c r="C47" s="61" t="s">
        <v>375</v>
      </c>
      <c r="D47" s="73">
        <f t="shared" ref="D47:I47" si="12">D48</f>
        <v>198900</v>
      </c>
      <c r="E47" s="73">
        <f t="shared" si="12"/>
        <v>198900</v>
      </c>
      <c r="F47" s="73">
        <f t="shared" si="12"/>
        <v>0</v>
      </c>
      <c r="G47" s="73">
        <f t="shared" si="12"/>
        <v>0</v>
      </c>
      <c r="H47" s="73">
        <f t="shared" si="12"/>
        <v>0</v>
      </c>
      <c r="I47" s="73">
        <f t="shared" si="12"/>
        <v>0</v>
      </c>
      <c r="J47" s="62">
        <f t="shared" si="3"/>
        <v>0</v>
      </c>
      <c r="K47" s="62">
        <f t="shared" si="4"/>
        <v>0</v>
      </c>
      <c r="L47" s="62" t="e">
        <f t="shared" si="5"/>
        <v>#DIV/0!</v>
      </c>
      <c r="M47" s="7"/>
    </row>
    <row r="48" spans="1:13" ht="15" customHeight="1">
      <c r="A48" s="69" t="s">
        <v>374</v>
      </c>
      <c r="B48" s="70" t="s">
        <v>221</v>
      </c>
      <c r="C48" s="71" t="s">
        <v>376</v>
      </c>
      <c r="D48" s="72">
        <v>198900</v>
      </c>
      <c r="E48" s="72">
        <v>198900</v>
      </c>
      <c r="F48" s="72">
        <v>0</v>
      </c>
      <c r="G48" s="72"/>
      <c r="H48" s="72"/>
      <c r="I48" s="72">
        <v>0</v>
      </c>
      <c r="J48" s="29">
        <f t="shared" si="3"/>
        <v>0</v>
      </c>
      <c r="K48" s="29">
        <f t="shared" si="4"/>
        <v>0</v>
      </c>
      <c r="L48" s="29" t="e">
        <f t="shared" si="5"/>
        <v>#DIV/0!</v>
      </c>
      <c r="M48" s="7"/>
    </row>
    <row r="49" spans="1:13" ht="15" customHeight="1">
      <c r="A49" s="59" t="s">
        <v>285</v>
      </c>
      <c r="B49" s="60" t="s">
        <v>221</v>
      </c>
      <c r="C49" s="61" t="s">
        <v>286</v>
      </c>
      <c r="D49" s="62">
        <f t="shared" ref="D49:I49" si="13">SUM(D50:D52)</f>
        <v>19656800</v>
      </c>
      <c r="E49" s="62">
        <f t="shared" si="13"/>
        <v>18883100</v>
      </c>
      <c r="F49" s="62">
        <f t="shared" si="13"/>
        <v>773700</v>
      </c>
      <c r="G49" s="62">
        <f t="shared" si="13"/>
        <v>1455767.94</v>
      </c>
      <c r="H49" s="62">
        <f t="shared" si="13"/>
        <v>1394411.94</v>
      </c>
      <c r="I49" s="62">
        <f t="shared" si="13"/>
        <v>61356</v>
      </c>
      <c r="J49" s="62">
        <f t="shared" si="3"/>
        <v>7.4059253795124329</v>
      </c>
      <c r="K49" s="62">
        <f t="shared" si="4"/>
        <v>7.3844439737119432</v>
      </c>
      <c r="L49" s="62">
        <f t="shared" si="5"/>
        <v>7.9302055060100809</v>
      </c>
      <c r="M49" s="7"/>
    </row>
    <row r="50" spans="1:13" ht="15" customHeight="1">
      <c r="A50" s="69" t="s">
        <v>287</v>
      </c>
      <c r="B50" s="70" t="s">
        <v>221</v>
      </c>
      <c r="C50" s="71" t="s">
        <v>288</v>
      </c>
      <c r="D50" s="72">
        <v>1958100</v>
      </c>
      <c r="E50" s="72">
        <v>1184400</v>
      </c>
      <c r="F50" s="72">
        <v>773700</v>
      </c>
      <c r="G50" s="72">
        <v>216720.58</v>
      </c>
      <c r="H50" s="72">
        <v>155364.57999999999</v>
      </c>
      <c r="I50" s="72">
        <v>61356</v>
      </c>
      <c r="J50" s="29">
        <f t="shared" si="3"/>
        <v>11.067901537204431</v>
      </c>
      <c r="K50" s="29">
        <f t="shared" si="4"/>
        <v>13.117576832151299</v>
      </c>
      <c r="L50" s="29">
        <f t="shared" si="5"/>
        <v>7.9302055060100809</v>
      </c>
      <c r="M50" s="7"/>
    </row>
    <row r="51" spans="1:13" ht="15" customHeight="1">
      <c r="A51" s="69" t="s">
        <v>289</v>
      </c>
      <c r="B51" s="70" t="s">
        <v>221</v>
      </c>
      <c r="C51" s="71" t="s">
        <v>290</v>
      </c>
      <c r="D51" s="72">
        <v>15974600</v>
      </c>
      <c r="E51" s="72">
        <v>15974600</v>
      </c>
      <c r="F51" s="72">
        <v>0</v>
      </c>
      <c r="G51" s="72">
        <v>1133398.18</v>
      </c>
      <c r="H51" s="72">
        <v>1133398.18</v>
      </c>
      <c r="I51" s="72">
        <v>0</v>
      </c>
      <c r="J51" s="29">
        <f t="shared" si="3"/>
        <v>7.095001940580671</v>
      </c>
      <c r="K51" s="29">
        <f t="shared" si="4"/>
        <v>7.095001940580671</v>
      </c>
      <c r="L51" s="29" t="e">
        <f t="shared" si="5"/>
        <v>#DIV/0!</v>
      </c>
      <c r="M51" s="7"/>
    </row>
    <row r="52" spans="1:13" ht="15" customHeight="1">
      <c r="A52" s="69" t="s">
        <v>291</v>
      </c>
      <c r="B52" s="70" t="s">
        <v>221</v>
      </c>
      <c r="C52" s="71" t="s">
        <v>292</v>
      </c>
      <c r="D52" s="72">
        <v>1724100</v>
      </c>
      <c r="E52" s="72">
        <v>1724100</v>
      </c>
      <c r="F52" s="72">
        <v>0</v>
      </c>
      <c r="G52" s="72">
        <v>105649.18</v>
      </c>
      <c r="H52" s="72">
        <v>105649.18</v>
      </c>
      <c r="I52" s="72">
        <v>0</v>
      </c>
      <c r="J52" s="29">
        <f t="shared" si="3"/>
        <v>6.1277872513195293</v>
      </c>
      <c r="K52" s="29">
        <f t="shared" si="4"/>
        <v>6.1277872513195293</v>
      </c>
      <c r="L52" s="29" t="e">
        <f t="shared" si="5"/>
        <v>#DIV/0!</v>
      </c>
      <c r="M52" s="7"/>
    </row>
    <row r="53" spans="1:13" ht="15" customHeight="1">
      <c r="A53" s="59" t="s">
        <v>293</v>
      </c>
      <c r="B53" s="60" t="s">
        <v>221</v>
      </c>
      <c r="C53" s="61" t="s">
        <v>294</v>
      </c>
      <c r="D53" s="62">
        <f t="shared" ref="D53:I53" si="14">D54+D55</f>
        <v>2651443</v>
      </c>
      <c r="E53" s="62">
        <f t="shared" si="14"/>
        <v>2411443</v>
      </c>
      <c r="F53" s="62">
        <f t="shared" si="14"/>
        <v>240000</v>
      </c>
      <c r="G53" s="62">
        <f t="shared" si="14"/>
        <v>4600</v>
      </c>
      <c r="H53" s="62">
        <f t="shared" si="14"/>
        <v>0</v>
      </c>
      <c r="I53" s="62">
        <f t="shared" si="14"/>
        <v>4600</v>
      </c>
      <c r="J53" s="62">
        <f t="shared" si="3"/>
        <v>0.17349043520829976</v>
      </c>
      <c r="K53" s="62">
        <f t="shared" si="4"/>
        <v>0</v>
      </c>
      <c r="L53" s="62">
        <f t="shared" si="5"/>
        <v>1.9166666666666665</v>
      </c>
      <c r="M53" s="7"/>
    </row>
    <row r="54" spans="1:13" ht="15" customHeight="1">
      <c r="A54" s="69" t="s">
        <v>295</v>
      </c>
      <c r="B54" s="70" t="s">
        <v>221</v>
      </c>
      <c r="C54" s="71" t="s">
        <v>296</v>
      </c>
      <c r="D54" s="72">
        <v>2551443</v>
      </c>
      <c r="E54" s="72">
        <v>2411443</v>
      </c>
      <c r="F54" s="72">
        <v>140000</v>
      </c>
      <c r="G54" s="72">
        <v>4600</v>
      </c>
      <c r="H54" s="72"/>
      <c r="I54" s="72">
        <v>4600</v>
      </c>
      <c r="J54" s="29">
        <f t="shared" si="3"/>
        <v>0.18029013385758569</v>
      </c>
      <c r="K54" s="29">
        <f t="shared" si="4"/>
        <v>0</v>
      </c>
      <c r="L54" s="29">
        <f t="shared" si="5"/>
        <v>3.2857142857142856</v>
      </c>
      <c r="M54" s="7"/>
    </row>
    <row r="55" spans="1:13" ht="25.5" customHeight="1">
      <c r="A55" s="69" t="s">
        <v>297</v>
      </c>
      <c r="B55" s="70" t="s">
        <v>221</v>
      </c>
      <c r="C55" s="71" t="s">
        <v>298</v>
      </c>
      <c r="D55" s="72">
        <v>100000</v>
      </c>
      <c r="E55" s="72">
        <v>0</v>
      </c>
      <c r="F55" s="72">
        <v>100000</v>
      </c>
      <c r="G55" s="72"/>
      <c r="H55" s="72">
        <v>0</v>
      </c>
      <c r="I55" s="72"/>
      <c r="J55" s="29">
        <f t="shared" si="3"/>
        <v>0</v>
      </c>
      <c r="K55" s="29" t="e">
        <f t="shared" si="4"/>
        <v>#DIV/0!</v>
      </c>
      <c r="L55" s="29">
        <f t="shared" si="5"/>
        <v>0</v>
      </c>
      <c r="M55" s="7"/>
    </row>
    <row r="56" spans="1:13" ht="51" customHeight="1">
      <c r="A56" s="59" t="s">
        <v>299</v>
      </c>
      <c r="B56" s="60" t="s">
        <v>221</v>
      </c>
      <c r="C56" s="61" t="s">
        <v>300</v>
      </c>
      <c r="D56" s="62">
        <f t="shared" ref="D56:I56" si="15">D57</f>
        <v>38100</v>
      </c>
      <c r="E56" s="62">
        <f t="shared" si="15"/>
        <v>38100</v>
      </c>
      <c r="F56" s="62">
        <f t="shared" si="15"/>
        <v>0</v>
      </c>
      <c r="G56" s="62">
        <f t="shared" si="15"/>
        <v>0</v>
      </c>
      <c r="H56" s="62">
        <f t="shared" si="15"/>
        <v>0</v>
      </c>
      <c r="I56" s="62">
        <f t="shared" si="15"/>
        <v>0</v>
      </c>
      <c r="J56" s="62">
        <f t="shared" si="3"/>
        <v>0</v>
      </c>
      <c r="K56" s="62">
        <f t="shared" si="4"/>
        <v>0</v>
      </c>
      <c r="L56" s="62" t="e">
        <f t="shared" si="5"/>
        <v>#DIV/0!</v>
      </c>
      <c r="M56" s="7"/>
    </row>
    <row r="57" spans="1:13" ht="25.5" customHeight="1">
      <c r="A57" s="69" t="s">
        <v>301</v>
      </c>
      <c r="B57" s="70" t="s">
        <v>221</v>
      </c>
      <c r="C57" s="71" t="s">
        <v>302</v>
      </c>
      <c r="D57" s="72">
        <v>38100</v>
      </c>
      <c r="E57" s="72">
        <v>38100</v>
      </c>
      <c r="F57" s="72">
        <v>0</v>
      </c>
      <c r="G57" s="72"/>
      <c r="H57" s="72"/>
      <c r="I57" s="72">
        <v>0</v>
      </c>
      <c r="J57" s="29">
        <f t="shared" si="3"/>
        <v>0</v>
      </c>
      <c r="K57" s="29">
        <f t="shared" si="4"/>
        <v>0</v>
      </c>
      <c r="L57" s="29" t="e">
        <f t="shared" si="5"/>
        <v>#DIV/0!</v>
      </c>
      <c r="M57" s="7"/>
    </row>
    <row r="58" spans="1:13" ht="46.5" customHeight="1">
      <c r="A58" s="59" t="s">
        <v>303</v>
      </c>
      <c r="B58" s="60" t="s">
        <v>221</v>
      </c>
      <c r="C58" s="61" t="s">
        <v>304</v>
      </c>
      <c r="D58" s="62">
        <f t="shared" ref="D58:I58" si="16">D59</f>
        <v>0</v>
      </c>
      <c r="E58" s="62">
        <f t="shared" si="16"/>
        <v>11612000</v>
      </c>
      <c r="F58" s="62">
        <f t="shared" si="16"/>
        <v>4570300</v>
      </c>
      <c r="G58" s="62">
        <f t="shared" si="16"/>
        <v>0</v>
      </c>
      <c r="H58" s="62">
        <f t="shared" si="16"/>
        <v>975000</v>
      </c>
      <c r="I58" s="62">
        <f t="shared" si="16"/>
        <v>419238.75</v>
      </c>
      <c r="J58" s="62" t="e">
        <f t="shared" si="3"/>
        <v>#DIV/0!</v>
      </c>
      <c r="K58" s="62">
        <f t="shared" si="4"/>
        <v>8.3964863933861515</v>
      </c>
      <c r="L58" s="62">
        <f t="shared" si="5"/>
        <v>9.1731122683412458</v>
      </c>
      <c r="M58" s="7"/>
    </row>
    <row r="59" spans="1:13" ht="15" customHeight="1" thickBot="1">
      <c r="A59" s="69" t="s">
        <v>305</v>
      </c>
      <c r="B59" s="70" t="s">
        <v>221</v>
      </c>
      <c r="C59" s="71" t="s">
        <v>306</v>
      </c>
      <c r="D59" s="72"/>
      <c r="E59" s="72">
        <v>11612000</v>
      </c>
      <c r="F59" s="72">
        <v>4570300</v>
      </c>
      <c r="G59" s="72"/>
      <c r="H59" s="72">
        <v>975000</v>
      </c>
      <c r="I59" s="72">
        <v>419238.75</v>
      </c>
      <c r="J59" s="29" t="e">
        <f t="shared" si="3"/>
        <v>#DIV/0!</v>
      </c>
      <c r="K59" s="29">
        <f t="shared" si="4"/>
        <v>8.3964863933861515</v>
      </c>
      <c r="L59" s="29">
        <f t="shared" si="5"/>
        <v>9.1731122683412458</v>
      </c>
      <c r="M59" s="7"/>
    </row>
    <row r="60" spans="1:13" ht="12.95" customHeight="1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>
      <c r="A61" s="42" t="s">
        <v>307</v>
      </c>
      <c r="B61" s="43">
        <v>450</v>
      </c>
      <c r="C61" s="44" t="s">
        <v>20</v>
      </c>
      <c r="D61" s="45">
        <f>Доходы!D9-Расходы!D7</f>
        <v>-3271828.5</v>
      </c>
      <c r="E61" s="45">
        <f>Доходы!E9-Расходы!E7</f>
        <v>-5539043</v>
      </c>
      <c r="F61" s="45">
        <f>Доходы!F9-Расходы!F7</f>
        <v>2267214.5</v>
      </c>
      <c r="G61" s="45">
        <f>Доходы!G9-Расходы!G7</f>
        <v>5792433.3699999992</v>
      </c>
      <c r="H61" s="45">
        <f>Доходы!H9-Расходы!H7</f>
        <v>4906303</v>
      </c>
      <c r="I61" s="45">
        <f>Доходы!I9-Расходы!I7</f>
        <v>341416.60000000009</v>
      </c>
      <c r="J61" s="45"/>
      <c r="K61" s="45"/>
      <c r="L61" s="45"/>
      <c r="M61" s="7"/>
    </row>
    <row r="62" spans="1:13" hidden="1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opLeftCell="A19" workbookViewId="0">
      <selection activeCell="K27" sqref="K27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309</v>
      </c>
      <c r="B7" s="20" t="s">
        <v>310</v>
      </c>
      <c r="C7" s="21" t="s">
        <v>20</v>
      </c>
      <c r="D7" s="22">
        <f>D9+D20</f>
        <v>3271828.5</v>
      </c>
      <c r="E7" s="22">
        <f>E9+E20</f>
        <v>5539043</v>
      </c>
      <c r="F7" s="29">
        <v>-2267214.5</v>
      </c>
      <c r="G7" s="22">
        <f>G9+G20</f>
        <v>-5771433.3700000001</v>
      </c>
      <c r="H7" s="22">
        <f>H9+H20</f>
        <v>-4906303</v>
      </c>
      <c r="I7" s="22">
        <f>I9+I20</f>
        <v>-320416.59999999998</v>
      </c>
      <c r="J7" s="7"/>
    </row>
    <row r="8" spans="1:10" ht="19.5" customHeight="1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312</v>
      </c>
      <c r="B9" s="53" t="s">
        <v>313</v>
      </c>
      <c r="C9" s="28" t="s">
        <v>20</v>
      </c>
      <c r="D9" s="29">
        <f>D11+D14</f>
        <v>1623000</v>
      </c>
      <c r="E9" s="29">
        <f>E11+E14</f>
        <v>1623000</v>
      </c>
      <c r="F9" s="29" t="s">
        <v>21</v>
      </c>
      <c r="G9" s="29">
        <v>-350000</v>
      </c>
      <c r="H9" s="29">
        <v>-350000</v>
      </c>
      <c r="I9" s="29"/>
      <c r="J9" s="7"/>
    </row>
    <row r="10" spans="1:10" ht="12.95" customHeight="1">
      <c r="A10" s="54" t="s">
        <v>314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315</v>
      </c>
      <c r="B11" s="56" t="s">
        <v>313</v>
      </c>
      <c r="C11" s="57" t="s">
        <v>316</v>
      </c>
      <c r="D11" s="29">
        <v>4424000</v>
      </c>
      <c r="E11" s="29">
        <v>4424000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317</v>
      </c>
      <c r="B12" s="56" t="s">
        <v>313</v>
      </c>
      <c r="C12" s="57" t="s">
        <v>318</v>
      </c>
      <c r="D12" s="29">
        <v>4424000</v>
      </c>
      <c r="E12" s="29">
        <v>4424000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>
      <c r="A13" s="55" t="s">
        <v>319</v>
      </c>
      <c r="B13" s="56" t="s">
        <v>313</v>
      </c>
      <c r="C13" s="57" t="s">
        <v>320</v>
      </c>
      <c r="D13" s="29">
        <v>4424000</v>
      </c>
      <c r="E13" s="29">
        <v>4424000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321</v>
      </c>
      <c r="B14" s="56" t="s">
        <v>313</v>
      </c>
      <c r="C14" s="57" t="s">
        <v>322</v>
      </c>
      <c r="D14" s="29">
        <v>-2801000</v>
      </c>
      <c r="E14" s="29">
        <v>-2801000</v>
      </c>
      <c r="F14" s="29" t="s">
        <v>21</v>
      </c>
      <c r="G14" s="29">
        <v>-350000</v>
      </c>
      <c r="H14" s="29">
        <v>-350000</v>
      </c>
      <c r="I14" s="22" t="s">
        <v>21</v>
      </c>
      <c r="J14" s="7"/>
    </row>
    <row r="15" spans="1:10" ht="38.25" customHeight="1">
      <c r="A15" s="55" t="s">
        <v>323</v>
      </c>
      <c r="B15" s="56" t="s">
        <v>313</v>
      </c>
      <c r="C15" s="57" t="s">
        <v>324</v>
      </c>
      <c r="D15" s="29">
        <v>-2801000</v>
      </c>
      <c r="E15" s="29">
        <v>-2801000</v>
      </c>
      <c r="F15" s="29" t="s">
        <v>21</v>
      </c>
      <c r="G15" s="29">
        <v>-350000</v>
      </c>
      <c r="H15" s="29">
        <v>-350000</v>
      </c>
      <c r="I15" s="22" t="s">
        <v>21</v>
      </c>
      <c r="J15" s="7"/>
    </row>
    <row r="16" spans="1:10" ht="38.25" customHeight="1">
      <c r="A16" s="55" t="s">
        <v>325</v>
      </c>
      <c r="B16" s="56" t="s">
        <v>313</v>
      </c>
      <c r="C16" s="57" t="s">
        <v>326</v>
      </c>
      <c r="D16" s="29">
        <v>-2801000</v>
      </c>
      <c r="E16" s="29">
        <v>-2801000</v>
      </c>
      <c r="F16" s="29" t="s">
        <v>21</v>
      </c>
      <c r="G16" s="29">
        <v>-350000</v>
      </c>
      <c r="H16" s="29">
        <v>-350000</v>
      </c>
      <c r="I16" s="22" t="s">
        <v>21</v>
      </c>
      <c r="J16" s="7"/>
    </row>
    <row r="17" spans="1:10" ht="38.25" customHeight="1">
      <c r="A17" s="55" t="s">
        <v>327</v>
      </c>
      <c r="B17" s="56" t="s">
        <v>313</v>
      </c>
      <c r="C17" s="57" t="s">
        <v>328</v>
      </c>
      <c r="D17" s="29">
        <v>-2801000</v>
      </c>
      <c r="E17" s="29">
        <v>-2801000</v>
      </c>
      <c r="F17" s="29" t="s">
        <v>21</v>
      </c>
      <c r="G17" s="29">
        <v>-350000</v>
      </c>
      <c r="H17" s="29">
        <v>-350000</v>
      </c>
      <c r="I17" s="22" t="s">
        <v>21</v>
      </c>
      <c r="J17" s="7"/>
    </row>
    <row r="18" spans="1:10" ht="24.75" customHeight="1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331</v>
      </c>
      <c r="B20" s="53" t="s">
        <v>332</v>
      </c>
      <c r="C20" s="28" t="s">
        <v>20</v>
      </c>
      <c r="D20" s="29">
        <v>1648828.5</v>
      </c>
      <c r="E20" s="29">
        <v>3916043</v>
      </c>
      <c r="F20" s="29">
        <v>-2267214.5</v>
      </c>
      <c r="G20" s="29">
        <v>-5421433.3700000001</v>
      </c>
      <c r="H20" s="29">
        <v>-4556303</v>
      </c>
      <c r="I20" s="29">
        <v>-320416.59999999998</v>
      </c>
      <c r="J20" s="7"/>
    </row>
    <row r="21" spans="1:10" ht="25.5" customHeight="1">
      <c r="A21" s="55" t="s">
        <v>333</v>
      </c>
      <c r="B21" s="56" t="s">
        <v>332</v>
      </c>
      <c r="C21" s="57" t="s">
        <v>334</v>
      </c>
      <c r="D21" s="29">
        <v>1648828.5</v>
      </c>
      <c r="E21" s="29">
        <v>3916043</v>
      </c>
      <c r="F21" s="29">
        <v>-2267214.5</v>
      </c>
      <c r="G21" s="29">
        <v>-5421433.3700000001</v>
      </c>
      <c r="H21" s="29">
        <v>-4556303</v>
      </c>
      <c r="I21" s="29">
        <v>-320416.59999999998</v>
      </c>
      <c r="J21" s="7"/>
    </row>
    <row r="22" spans="1:10" ht="24.75" customHeight="1">
      <c r="A22" s="52" t="s">
        <v>335</v>
      </c>
      <c r="B22" s="53" t="s">
        <v>336</v>
      </c>
      <c r="C22" s="28" t="s">
        <v>20</v>
      </c>
      <c r="D22" s="29">
        <f>D23</f>
        <v>-453088647.19</v>
      </c>
      <c r="E22" s="29">
        <v>-400778147.19</v>
      </c>
      <c r="F22" s="29">
        <v>-52310500</v>
      </c>
      <c r="G22" s="22">
        <f>G23</f>
        <v>-22875736.66</v>
      </c>
      <c r="H22" s="22">
        <v>-19428339.559999999</v>
      </c>
      <c r="I22" s="22">
        <v>-3447397.1</v>
      </c>
      <c r="J22" s="7"/>
    </row>
    <row r="23" spans="1:10" ht="15" customHeight="1">
      <c r="A23" s="55" t="s">
        <v>337</v>
      </c>
      <c r="B23" s="56" t="s">
        <v>336</v>
      </c>
      <c r="C23" s="57" t="s">
        <v>338</v>
      </c>
      <c r="D23" s="29">
        <f>D24</f>
        <v>-453088647.19</v>
      </c>
      <c r="E23" s="29">
        <v>-400778147.19</v>
      </c>
      <c r="F23" s="29">
        <v>-52310500</v>
      </c>
      <c r="G23" s="22">
        <f>G24</f>
        <v>-22875736.66</v>
      </c>
      <c r="H23" s="22">
        <v>-19428339.559999999</v>
      </c>
      <c r="I23" s="22">
        <v>-3447397.1</v>
      </c>
      <c r="J23" s="7"/>
    </row>
    <row r="24" spans="1:10" ht="25.5" customHeight="1">
      <c r="A24" s="55" t="s">
        <v>339</v>
      </c>
      <c r="B24" s="56" t="s">
        <v>336</v>
      </c>
      <c r="C24" s="57" t="s">
        <v>340</v>
      </c>
      <c r="D24" s="29">
        <f>D25+D26</f>
        <v>-453088647.19</v>
      </c>
      <c r="E24" s="29">
        <v>-400778147.19</v>
      </c>
      <c r="F24" s="29">
        <v>-52310500</v>
      </c>
      <c r="G24" s="22">
        <f>G25+G26</f>
        <v>-22875736.66</v>
      </c>
      <c r="H24" s="22">
        <v>-19428339.559999999</v>
      </c>
      <c r="I24" s="22">
        <v>-3447397.1</v>
      </c>
      <c r="J24" s="7"/>
    </row>
    <row r="25" spans="1:10" ht="25.5" customHeight="1">
      <c r="A25" s="55" t="s">
        <v>341</v>
      </c>
      <c r="B25" s="56" t="s">
        <v>336</v>
      </c>
      <c r="C25" s="57" t="s">
        <v>342</v>
      </c>
      <c r="D25" s="29">
        <v>-400778147.19</v>
      </c>
      <c r="E25" s="29">
        <v>-400778147.19</v>
      </c>
      <c r="F25" s="29"/>
      <c r="G25" s="22">
        <v>-19428339.559999999</v>
      </c>
      <c r="H25" s="22">
        <v>-19428339.559999999</v>
      </c>
      <c r="I25" s="22"/>
      <c r="J25" s="7"/>
    </row>
    <row r="26" spans="1:10" ht="25.5" customHeight="1">
      <c r="A26" s="55" t="s">
        <v>343</v>
      </c>
      <c r="B26" s="56" t="s">
        <v>336</v>
      </c>
      <c r="C26" s="57" t="s">
        <v>344</v>
      </c>
      <c r="D26" s="29">
        <v>-52310500</v>
      </c>
      <c r="E26" s="29" t="s">
        <v>21</v>
      </c>
      <c r="F26" s="29">
        <v>-52310500</v>
      </c>
      <c r="G26" s="22">
        <v>-3447397.1</v>
      </c>
      <c r="H26" s="22" t="s">
        <v>21</v>
      </c>
      <c r="I26" s="22">
        <v>-3447397.1</v>
      </c>
      <c r="J26" s="7"/>
    </row>
    <row r="27" spans="1:10" ht="24.75" customHeight="1">
      <c r="A27" s="52" t="s">
        <v>345</v>
      </c>
      <c r="B27" s="53" t="s">
        <v>346</v>
      </c>
      <c r="C27" s="28" t="s">
        <v>20</v>
      </c>
      <c r="D27" s="29">
        <f>D28</f>
        <v>457583502.31999999</v>
      </c>
      <c r="E27" s="29">
        <v>407540216.81999999</v>
      </c>
      <c r="F27" s="29">
        <v>50043285.5</v>
      </c>
      <c r="G27" s="22">
        <f>G28</f>
        <v>17999017.060000002</v>
      </c>
      <c r="H27" s="22">
        <v>14872036.560000001</v>
      </c>
      <c r="I27" s="22">
        <v>3126980.5</v>
      </c>
      <c r="J27" s="7"/>
    </row>
    <row r="28" spans="1:10" ht="15" customHeight="1">
      <c r="A28" s="55" t="s">
        <v>347</v>
      </c>
      <c r="B28" s="56" t="s">
        <v>346</v>
      </c>
      <c r="C28" s="57" t="s">
        <v>348</v>
      </c>
      <c r="D28" s="29">
        <f>D29</f>
        <v>457583502.31999999</v>
      </c>
      <c r="E28" s="29">
        <v>407540216.81999999</v>
      </c>
      <c r="F28" s="29">
        <v>50043285.5</v>
      </c>
      <c r="G28" s="22">
        <f>G29</f>
        <v>17999017.060000002</v>
      </c>
      <c r="H28" s="22">
        <v>14872036.560000001</v>
      </c>
      <c r="I28" s="22">
        <v>3126980.5</v>
      </c>
      <c r="J28" s="7"/>
    </row>
    <row r="29" spans="1:10" ht="25.5" customHeight="1">
      <c r="A29" s="55" t="s">
        <v>349</v>
      </c>
      <c r="B29" s="56" t="s">
        <v>346</v>
      </c>
      <c r="C29" s="57" t="s">
        <v>350</v>
      </c>
      <c r="D29" s="29">
        <f>D30+D31</f>
        <v>457583502.31999999</v>
      </c>
      <c r="E29" s="29">
        <v>407540216.81999999</v>
      </c>
      <c r="F29" s="29">
        <v>50043285.5</v>
      </c>
      <c r="G29" s="22">
        <f>G30+G31</f>
        <v>17999017.060000002</v>
      </c>
      <c r="H29" s="22">
        <v>14872036.560000001</v>
      </c>
      <c r="I29" s="22">
        <v>3126980.5</v>
      </c>
      <c r="J29" s="7"/>
    </row>
    <row r="30" spans="1:10" ht="25.5" customHeight="1">
      <c r="A30" s="55" t="s">
        <v>351</v>
      </c>
      <c r="B30" s="56" t="s">
        <v>346</v>
      </c>
      <c r="C30" s="57" t="s">
        <v>352</v>
      </c>
      <c r="D30" s="29">
        <v>407540216.81999999</v>
      </c>
      <c r="E30" s="29">
        <v>407540216.81999999</v>
      </c>
      <c r="F30" s="29" t="s">
        <v>21</v>
      </c>
      <c r="G30" s="22">
        <v>14872036.560000001</v>
      </c>
      <c r="H30" s="22">
        <v>14872036.560000001</v>
      </c>
      <c r="I30" s="22" t="s">
        <v>21</v>
      </c>
      <c r="J30" s="7"/>
    </row>
    <row r="31" spans="1:10" ht="25.5" customHeight="1">
      <c r="A31" s="55" t="s">
        <v>353</v>
      </c>
      <c r="B31" s="56" t="s">
        <v>346</v>
      </c>
      <c r="C31" s="57" t="s">
        <v>354</v>
      </c>
      <c r="D31" s="29">
        <v>50043285.5</v>
      </c>
      <c r="E31" s="29" t="s">
        <v>21</v>
      </c>
      <c r="F31" s="29">
        <v>50043285.5</v>
      </c>
      <c r="G31" s="22">
        <v>3126980.5</v>
      </c>
      <c r="H31" s="22" t="s">
        <v>21</v>
      </c>
      <c r="I31" s="22">
        <v>3126980.5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2018-04-09T02:07:53Z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